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670132\Desktop\"/>
    </mc:Choice>
  </mc:AlternateContent>
  <bookViews>
    <workbookView xWindow="-120" yWindow="-120" windowWidth="20730" windowHeight="11160" activeTab="4"/>
  </bookViews>
  <sheets>
    <sheet name="Index" sheetId="1" r:id="rId1"/>
    <sheet name="Validaciones CMF" sheetId="27" state="hidden" r:id="rId2"/>
    <sheet name="Table 1" sheetId="7" r:id="rId3"/>
    <sheet name="Table 2" sheetId="8" r:id="rId4"/>
    <sheet name="Table 3" sheetId="12" r:id="rId5"/>
    <sheet name="Table 4" sheetId="13" r:id="rId6"/>
    <sheet name="Table 5" sheetId="14" r:id="rId7"/>
    <sheet name="Table 6" sheetId="9" r:id="rId8"/>
    <sheet name="Table 7" sheetId="10" r:id="rId9"/>
    <sheet name="Table 8" sheetId="18" r:id="rId10"/>
    <sheet name="Table 9" sheetId="19" r:id="rId11"/>
    <sheet name="Table 10" sheetId="20" r:id="rId12"/>
    <sheet name="Table 11" sheetId="21" r:id="rId13"/>
    <sheet name="Table 12" sheetId="22" r:id="rId14"/>
    <sheet name="Table 13" sheetId="23" r:id="rId15"/>
    <sheet name="Table 14" sheetId="24" r:id="rId16"/>
    <sheet name="Table 15" sheetId="25" r:id="rId17"/>
    <sheet name="Table 16" sheetId="26" r:id="rId18"/>
    <sheet name="Table 17" sheetId="15" r:id="rId19"/>
    <sheet name="Tabla 18" sheetId="11" r:id="rId20"/>
    <sheet name="Tabla 19" sheetId="16" r:id="rId21"/>
    <sheet name="Tabla 20" sheetId="17" r:id="rId22"/>
  </sheets>
  <externalReferences>
    <externalReference r:id="rId23"/>
  </externalReferences>
  <definedNames>
    <definedName name="_xlnm._FilterDatabase" localSheetId="1" hidden="1">'Validaciones CMF'!$B$2:$H$2</definedName>
    <definedName name="_xlnm.Print_Area" localSheetId="0">Index!$A$1:$D$49</definedName>
    <definedName name="_xlnm.Print_Area" localSheetId="20">'Tabla 19'!$A$1:$G$44</definedName>
    <definedName name="_xlnm.Print_Area" localSheetId="2">'Table 1'!$A$4:$D$52</definedName>
    <definedName name="_xlnm.Print_Area" localSheetId="3">'Table 2'!$A$4:$E$36</definedName>
  </definedNames>
  <calcPr calcId="152511"/>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27" l="1"/>
  <c r="C32" i="27"/>
  <c r="D23" i="27"/>
  <c r="C22" i="27"/>
  <c r="C23" i="27"/>
  <c r="C21" i="27"/>
  <c r="C18" i="27"/>
  <c r="C16" i="27"/>
  <c r="C13" i="27"/>
  <c r="C12" i="27"/>
  <c r="C11" i="27"/>
  <c r="C10" i="27"/>
  <c r="C9" i="27"/>
  <c r="C8" i="27"/>
  <c r="C7" i="27"/>
  <c r="C6" i="27"/>
  <c r="C5" i="27"/>
  <c r="C30" i="27"/>
  <c r="C29" i="27"/>
  <c r="C28" i="27"/>
  <c r="C31" i="27"/>
  <c r="C25" i="27"/>
  <c r="C4" i="27"/>
  <c r="C3" i="27"/>
  <c r="C17" i="27"/>
  <c r="C19" i="27"/>
  <c r="C20" i="27"/>
  <c r="C20" i="10"/>
  <c r="C11" i="10"/>
  <c r="E31" i="8" l="1"/>
  <c r="E32" i="8"/>
  <c r="E28" i="8"/>
  <c r="E14" i="8"/>
  <c r="E10" i="8"/>
  <c r="E9" i="8"/>
  <c r="C24" i="27" l="1"/>
  <c r="C14" i="27"/>
  <c r="C26" i="27"/>
  <c r="E34" i="8"/>
  <c r="C130" i="12"/>
  <c r="C120" i="12" s="1"/>
  <c r="C161" i="12"/>
  <c r="C146" i="12"/>
  <c r="C138" i="12"/>
  <c r="C27" i="27" l="1"/>
  <c r="C15" i="27"/>
  <c r="C121" i="12"/>
  <c r="C122" i="12" s="1"/>
  <c r="C139" i="12"/>
  <c r="C123" i="12" l="1"/>
  <c r="C140" i="12" s="1"/>
  <c r="C145" i="12" s="1"/>
  <c r="C143" i="12"/>
  <c r="C144" i="12" l="1"/>
</calcChain>
</file>

<file path=xl/comments1.xml><?xml version="1.0" encoding="utf-8"?>
<comments xmlns="http://schemas.openxmlformats.org/spreadsheetml/2006/main">
  <authors>
    <author>tc={ECF46C12-2848-4206-95F5-59E9B729BEA0}</author>
    <author>tc={523F879A-6DE5-4909-9D4C-871448C23C15}</author>
    <author>tc={AED48812-4054-4B41-96F5-08BD7C2CADC6}</author>
  </authors>
  <commentList>
    <comment ref="C15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Pte sumar cargo pilar 2 y cargo sistemico</t>
        </r>
      </text>
    </comment>
    <comment ref="C153"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Pte sumar cargo pilar 2 y cargo sistemico</t>
        </r>
      </text>
    </comment>
    <comment ref="C154"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Pte sumar cargo pilar 2 y cargo sistemico</t>
        </r>
      </text>
    </comment>
  </commentList>
</comments>
</file>

<file path=xl/sharedStrings.xml><?xml version="1.0" encoding="utf-8"?>
<sst xmlns="http://schemas.openxmlformats.org/spreadsheetml/2006/main" count="1360" uniqueCount="761">
  <si>
    <t xml:space="preserve"> </t>
  </si>
  <si>
    <t>Junio 2023</t>
  </si>
  <si>
    <t>Capital</t>
  </si>
  <si>
    <t>KM1</t>
  </si>
  <si>
    <t>OV1</t>
  </si>
  <si>
    <t>CC1</t>
  </si>
  <si>
    <t>CC2</t>
  </si>
  <si>
    <t>CCA</t>
  </si>
  <si>
    <t>LR1</t>
  </si>
  <si>
    <t>LR2</t>
  </si>
  <si>
    <t>CR1</t>
  </si>
  <si>
    <t>CR2</t>
  </si>
  <si>
    <t>CR3</t>
  </si>
  <si>
    <t>CR4</t>
  </si>
  <si>
    <t>CR5</t>
  </si>
  <si>
    <t>CCR1</t>
  </si>
  <si>
    <t>CCR3</t>
  </si>
  <si>
    <t>CCR5</t>
  </si>
  <si>
    <t>CCR8</t>
  </si>
  <si>
    <t>MR1</t>
  </si>
  <si>
    <t>LIQ1</t>
  </si>
  <si>
    <t>LIQ2</t>
  </si>
  <si>
    <t>ENC</t>
  </si>
  <si>
    <t>Validación</t>
  </si>
  <si>
    <t>Status</t>
  </si>
  <si>
    <t>KM1:1/a corresponde a CC1:29/a</t>
  </si>
  <si>
    <t>KM1:2/a corresponde a CC1:45/a</t>
  </si>
  <si>
    <t>KM1:3/a corresponde a CC1:59/a</t>
  </si>
  <si>
    <t>KM1:4/a corresponde a CC1:60/a</t>
  </si>
  <si>
    <t>KM1:5/a corresponde a CC1:61/a</t>
  </si>
  <si>
    <t>KM1:6/a corresponde a CC1:62/a</t>
  </si>
  <si>
    <t>KM1:7/a corresponde a CC1:63/a</t>
  </si>
  <si>
    <t>KM1:8/a corresponde a CC1:65/a</t>
  </si>
  <si>
    <t>KM1:9/a corresponde a CC1:66/a</t>
  </si>
  <si>
    <t>KM1:10/a corresponde a CC1:67/a</t>
  </si>
  <si>
    <t>KM1:12/a corresponde a CC1:68/a</t>
  </si>
  <si>
    <t>KM1:13/a corresponde a LR2:21/a</t>
  </si>
  <si>
    <t>KM1:14/a corresponde a LR2:22/a</t>
  </si>
  <si>
    <t>KM1:15/a corresponde a LIQ1:21/b</t>
  </si>
  <si>
    <t>KM1:16/a corresponde a LIQ1:22/b</t>
  </si>
  <si>
    <t>KM1:17/a corresponde a LIQ1:23/b</t>
  </si>
  <si>
    <t>KM1:18/a corresponde a LIQ2:14/e</t>
  </si>
  <si>
    <t>KM1:19/a corresponde a LIQ2:33/e</t>
  </si>
  <si>
    <t>KM1:20/a corresponde a LIQ2:34/e</t>
  </si>
  <si>
    <t>OV1:2/a corresponde a CR4:15/e</t>
  </si>
  <si>
    <t>Según la norma, los APRC método estándar de OV1 deben ser igual a la APRC CR4. No se cumple porque en OV1 se excluyen los montos no deducidos de capital y además en CR4 no se coge la contraparte 5 (ECC) según respuesta de CMF</t>
  </si>
  <si>
    <t>OV1:6/a corresponde a la suma de CCR1:1/f+CCR8:1/b+CCR8:11/b</t>
  </si>
  <si>
    <t>LR1:8/a corresponde a LR2:21/a</t>
  </si>
  <si>
    <t>LR2:20/a equivale a KM1:1/a</t>
  </si>
  <si>
    <t>No se cumple porque en KM1 el capital es al cierre y en LR2 promedio</t>
  </si>
  <si>
    <t>LR2:21/a equivale a KM1:13/a</t>
  </si>
  <si>
    <t>LR2:22/a equivale a KM1:14/a</t>
  </si>
  <si>
    <t>CR1:1/g corresponde a CR3:1/a+CR3:1/b</t>
  </si>
  <si>
    <t>CR1:2/g corresponde a CR3:2/a+CR3:2/b</t>
  </si>
  <si>
    <t>CR4:15/c+CR4:15/d corresponde a CR5:15/j</t>
  </si>
  <si>
    <t>MR1:9/a equivale a OV1:20/a</t>
  </si>
  <si>
    <t>CCR1:1/d=CCR1:1/a+CCR1:1/c</t>
  </si>
  <si>
    <t>CCR1:2/d=CCR1:2/a+CCR1:2/c</t>
  </si>
  <si>
    <t>Cifras en MMCLP</t>
  </si>
  <si>
    <t>2Q2023</t>
  </si>
  <si>
    <t>1Q2023</t>
  </si>
  <si>
    <t>1a</t>
  </si>
  <si>
    <t> </t>
  </si>
  <si>
    <t>2a</t>
  </si>
  <si>
    <t>3a</t>
  </si>
  <si>
    <t>4a</t>
  </si>
  <si>
    <t>Coeficientes de capital en función del riesgo (porcentaje de los APR)</t>
  </si>
  <si>
    <t>5a</t>
  </si>
  <si>
    <t>5b</t>
  </si>
  <si>
    <t>6a</t>
  </si>
  <si>
    <t>6b</t>
  </si>
  <si>
    <t>7a</t>
  </si>
  <si>
    <t>7b</t>
  </si>
  <si>
    <t>14a</t>
  </si>
  <si>
    <t>14b</t>
  </si>
  <si>
    <t xml:space="preserve">LCR (%) </t>
  </si>
  <si>
    <t>(h) de CC2</t>
  </si>
  <si>
    <t>-</t>
  </si>
  <si>
    <t>(a) - (d) de CC2</t>
  </si>
  <si>
    <t>(b) - (e) de CC2</t>
  </si>
  <si>
    <t>(c) - (f) - umbral 10% de CC2</t>
  </si>
  <si>
    <t>Ajustes regulatorios locales específicos</t>
  </si>
  <si>
    <t>(i)</t>
  </si>
  <si>
    <t>De los cuales: instrumentos emitidos por filiales sujetos a eliminación gradual</t>
  </si>
  <si>
    <t>Inversiones significativas en el capital de entidades bancarias, financieras y de seguros no incluidas en el perímetro de consolidación regulatorio</t>
  </si>
  <si>
    <t>Ajustes regulatorios aplicados al capital adicional nivel 1 ante la insuficiencia de capital nivel 2 para cubrir deducciones</t>
  </si>
  <si>
    <t>Ajustes regulatorios totales al capital adicional nivel 1</t>
  </si>
  <si>
    <t>Capital adicional nivel 1 (AT1)</t>
  </si>
  <si>
    <t>Capital nivel 1 (T1 = CET1 + AT1)</t>
  </si>
  <si>
    <t>Capital nivel 2: instrumentos y provisiones</t>
  </si>
  <si>
    <t>Instrumentos admisibles en el capital nivel 2 emitidos directamente más las primas de emisión relacionadas</t>
  </si>
  <si>
    <t>Instrumentos de capital emitidos directamente sujetos a su eliminación gradual del capital de nivel 2</t>
  </si>
  <si>
    <t>Instrumentos incluidos en el capital nivel 2 (e instrumentos de CET1 y de AT1 no incluidos en las filas 5 o 34) emitidos por filiales y en poder de terceros</t>
  </si>
  <si>
    <t>Provisiones</t>
  </si>
  <si>
    <t>Capital nivel 2 previo a ajustes regulatorios</t>
  </si>
  <si>
    <t>Capital nivel 2 posterior a ajustes regulatorios</t>
  </si>
  <si>
    <t>Inversiones en instrumentos propios incluidos en el capital nivel 2</t>
  </si>
  <si>
    <t>Participaciones cruzadas en instrumentos de capital nivel 2 y otros pasivos TLAC</t>
  </si>
  <si>
    <t>Inversiones no significativas en el capital y otros pasivos TLAC de entidades bancarias, financieras y de seguros no incluidas en el perímetro de consolidación regulatorio cuando el banco no posea más del 10% del capital social emitido de la entidad (monto por encima del umbral del 10%)</t>
  </si>
  <si>
    <t>54a</t>
  </si>
  <si>
    <t>Inversiones no significativas en otros pasivos TLAC de entidades bancarias, financieras y de seguros no incluidas en el perímetro de consolidación regulatorio cuando el banco no posea más del 10% del capital social emitido de la entidad</t>
  </si>
  <si>
    <t>Inversiones significativas en el capital y otros pasivos TLAC de entidades bancarias, financieras y de seguros no incluidas en el perímetro de consolidación regulatorio (netas de posiciones cortas admisibles)</t>
  </si>
  <si>
    <t>Ajustes regulatorios totales al capital nivel 2</t>
  </si>
  <si>
    <t>Capital nivel 2 (T2)</t>
  </si>
  <si>
    <t>Patrimonio efectivo (PE = T1 + T2)</t>
  </si>
  <si>
    <t>Activos ponderados por riesgo totales</t>
  </si>
  <si>
    <t>Coeficientes, colchones de capital y cargo sistémico</t>
  </si>
  <si>
    <t>Capital ordinario nivel 1 (% de los APR)</t>
  </si>
  <si>
    <t>Capital nivel 1 (% de los APR)</t>
  </si>
  <si>
    <t>Patrimonio efectivo (% de los APR)</t>
  </si>
  <si>
    <t>Colchón de conservación y colchón contra cíclico, más requerimiento de mayor absorción de pérdidas para D SIBs (% de los APR)</t>
  </si>
  <si>
    <t>Del cual: colchón de conservación</t>
  </si>
  <si>
    <t>Del cual: colchón contra cíclico específico del banco de acuerdo con la norma local</t>
  </si>
  <si>
    <t>Del cual: requerimiento de mayor absorción de pérdidas para D-SIBs (HLA) (cargo mínimo)</t>
  </si>
  <si>
    <t xml:space="preserve">Capital ordinario nivel 1 (CET1) (% de los APR) disponible después de cumplir los requerimientos de capital mínimos del banco </t>
  </si>
  <si>
    <t>Mínimos locales</t>
  </si>
  <si>
    <t>Coeficiente mínimo local de CET1</t>
  </si>
  <si>
    <t>Coeficiente mínimo local de capital nivel 1</t>
  </si>
  <si>
    <t>Coeficiente mínimo local de Patrimonio efectivo</t>
  </si>
  <si>
    <t>Montos por debajo de los umbrales de deducción (antes de la ponderación por riesgo)</t>
  </si>
  <si>
    <t>Inversiones no significativas en el capital y otros pasivos TLAC de otras entidades financieras</t>
  </si>
  <si>
    <t>Inversiones significativas en el capital ordinario de entidades financieras</t>
  </si>
  <si>
    <t>Derechos de operación de créditos hipotecarios (netos de pasivos por impuestos relacionados)</t>
  </si>
  <si>
    <t>Activos por impuestos diferidos procedentes de diferencias temporales (netos de pasivos por impuestos relacionados)</t>
  </si>
  <si>
    <t>Techos aplicables a la inclusión de provisiones en el capital nivel 2</t>
  </si>
  <si>
    <t>Provisiones admisibles en el capital nivel 2 relativas a las posiciones sujetas al método estándar (antes de la aplicación del techo)</t>
  </si>
  <si>
    <t>Techo a la inclusión de provisiones en el capital nivel 2 de acuerdo con método estándar</t>
  </si>
  <si>
    <t>Provisiones admisibles en el capital nivel 2 relativas a las posiciones sujetas a metodologías internas (antes de la aplicación del techo)</t>
  </si>
  <si>
    <t>Techo a la inclusión de provisiones en el capital nivel de acuerdo con metodologías internas</t>
  </si>
  <si>
    <t>Instrumentos de capital sujetos a eliminación gradual (solo aplicable entre el 1 de diciembre de 2020 y el 1 de enero de 2031)</t>
  </si>
  <si>
    <t>Techo actual a los instrumentos CET1 sujetos a eliminación gradual</t>
  </si>
  <si>
    <t>Monto excluido del CET1 debido al techo (cantidad por encima del techo tras amortizaciones y vencimientos)</t>
  </si>
  <si>
    <t>Techo actual a los instrumentos AT1 sujetos a eliminación gradual</t>
  </si>
  <si>
    <t>Monto excluido del AT1 debido al techo (cantidad por encima del techo tras amortizaciones y vencimientos)</t>
  </si>
  <si>
    <t>Techo actual a los instrumentos T2 sujetos a eliminación gradual</t>
  </si>
  <si>
    <t>Monto excluido del T2 debido al techo (cantidad por encima del techo tras amortizaciones y vencimientos)</t>
  </si>
  <si>
    <t>pendiente</t>
  </si>
  <si>
    <t>Otros</t>
  </si>
  <si>
    <t>(a)</t>
  </si>
  <si>
    <t>(b)</t>
  </si>
  <si>
    <t>(c)</t>
  </si>
  <si>
    <t>(d)</t>
  </si>
  <si>
    <t>(e)</t>
  </si>
  <si>
    <t>(f)</t>
  </si>
  <si>
    <t>(h)</t>
  </si>
  <si>
    <t>Banco Santander Chile</t>
  </si>
  <si>
    <t>USTDG10508</t>
  </si>
  <si>
    <t>USTDG20908</t>
  </si>
  <si>
    <t>USTDG30710</t>
  </si>
  <si>
    <t>USTDG40710</t>
  </si>
  <si>
    <t>USTDG50411</t>
  </si>
  <si>
    <t>USTDH10411</t>
  </si>
  <si>
    <t>USTDH20914</t>
  </si>
  <si>
    <t>USTDH30914</t>
  </si>
  <si>
    <t>USTD-M0301</t>
  </si>
  <si>
    <t>USTDW20320</t>
  </si>
  <si>
    <t>USTDW70320</t>
  </si>
  <si>
    <t>USTD-X1107</t>
  </si>
  <si>
    <t>USTD-Z1207</t>
  </si>
  <si>
    <t>AT1</t>
  </si>
  <si>
    <t>T2</t>
  </si>
  <si>
    <t>Si</t>
  </si>
  <si>
    <t>No</t>
  </si>
  <si>
    <t>Parcialmente discrecional</t>
  </si>
  <si>
    <t>Gatillos: Default, Interest Cancellation y Loss Absorption</t>
  </si>
  <si>
    <t>34a</t>
  </si>
  <si>
    <t>2.1</t>
  </si>
  <si>
    <t>Total</t>
  </si>
  <si>
    <t xml:space="preserve">Total </t>
  </si>
  <si>
    <t>Monto total de exposiciones al RC (después de FCC y CRM)</t>
  </si>
  <si>
    <t xml:space="preserve">Capital: </t>
  </si>
  <si>
    <t xml:space="preserve"> - </t>
  </si>
  <si>
    <t>KM1 - Key Parameters</t>
  </si>
  <si>
    <t>OV1 - RWA Presentation</t>
  </si>
  <si>
    <t>CC1 - Composition of regulatory Capital</t>
  </si>
  <si>
    <t>CC2 - Reconciliation of regulatory capital to balance sheet</t>
  </si>
  <si>
    <t>CCA - Main characteristics of regulatory capital instruments</t>
  </si>
  <si>
    <t>LR1 - Comparative Summary of Accounting Asset vs Leverage Ratio Exposure Measure</t>
  </si>
  <si>
    <t>LR2 - Sammary of leverage ratio exposure measure</t>
  </si>
  <si>
    <t>CR1 - Credit quality of assets</t>
  </si>
  <si>
    <t>CR2 - Changes in the stock of loans and non-derivative financial instruments in the default banking book</t>
  </si>
  <si>
    <t>CR3 - Credit Risk Mitigation techniquies: overview</t>
  </si>
  <si>
    <t>CR4 - Standard Approach: CR exposure and CRM effects</t>
  </si>
  <si>
    <t>CR5 - Standardized approach: exposures by type of counterparty and weights by RC</t>
  </si>
  <si>
    <t>CCR1 - Analysis of CCR exposures by approach</t>
  </si>
  <si>
    <t>CCR3 -Standardized Approach for CCR Exposures by Type of Counterparty and Risk Weights</t>
  </si>
  <si>
    <t>CCR5 - Collateral Composition for CCR Exposures</t>
  </si>
  <si>
    <t>Exposures to central counterparties</t>
  </si>
  <si>
    <t>CCR8 - Exposures to central counterparties</t>
  </si>
  <si>
    <t>MR1 - Market risk under standardised approach</t>
  </si>
  <si>
    <t>LIQ1 -Liquidity Coverage Ratio (LCR)</t>
  </si>
  <si>
    <t>LIQ2 - Net Stable Funding Ratio (NSFR)</t>
  </si>
  <si>
    <t>June 2023</t>
  </si>
  <si>
    <t>Credit Risk</t>
  </si>
  <si>
    <t>Market Risk</t>
  </si>
  <si>
    <t>Liquidity Risk &amp; Funding</t>
  </si>
  <si>
    <t>Notes</t>
  </si>
  <si>
    <t>Counterparty Credit Risk</t>
  </si>
  <si>
    <t>Information relating to Pillar III is published independently on Santander's website.</t>
  </si>
  <si>
    <t>Banco Santander Chile does not have internal methodologies for the calculation of Credit Risk Weighted Assets in accordance with Chapter 21-6 of the RAN, therefore tables CR6, CR8, CCR4, CMS1 and CMS2 do not apply in this case.</t>
  </si>
  <si>
    <t>Tables SEC1, SEC2, SEC3 and SEC4 also do not apply to Banco Santander Chile, as the Bank does not hold securitizations in its own name at the reporting date.</t>
  </si>
  <si>
    <t>Amounts expressed in MMCLP</t>
  </si>
  <si>
    <t>Available capital (amounts)</t>
  </si>
  <si>
    <t>Consolidated</t>
  </si>
  <si>
    <t>Common Equity Tier 1 (CET1)</t>
  </si>
  <si>
    <t>Fully loaded ECL accounting model CET1</t>
  </si>
  <si>
    <t>Tier 1 capital</t>
  </si>
  <si>
    <t>Fully loaded ECL accounting model Tier 1</t>
  </si>
  <si>
    <t>Total capital</t>
  </si>
  <si>
    <t>Fully loaded ECL accounting model total capital</t>
  </si>
  <si>
    <t>Risk-weighted assets (amounts)</t>
  </si>
  <si>
    <t>Total Risk Weighted Assets (RWA)</t>
  </si>
  <si>
    <t>Total Risk Weighted Assets (Total Risk Weighted Assets before the application of the minimum weight)</t>
  </si>
  <si>
    <t>Common Equity Tier 1 ratio(%)</t>
  </si>
  <si>
    <t>CET1 coefficient with ECL accounting model  with full application of the rules (%)</t>
  </si>
  <si>
    <t>CET1 coefficient (%) (coefficient before the application of the minimum weight)</t>
  </si>
  <si>
    <t>Tier 1 Capital coefficient (%)</t>
  </si>
  <si>
    <t>Tier 1 capital ratio with ECL accounting model  with full application of the rules (%)</t>
  </si>
  <si>
    <t>Tier 1 capital coefficient  (%)  (coefficient before the application of the minimum weight)</t>
  </si>
  <si>
    <t>Effective equity coefficient (%)</t>
  </si>
  <si>
    <t>Coefficient of effective equity with ECL accounting model with full application of the rules (%)</t>
  </si>
  <si>
    <t>Effective equity coefficient (%)(coefficient before the application of the minimum floor)</t>
  </si>
  <si>
    <t xml:space="preserve">Total leverage ratio exposure measure </t>
  </si>
  <si>
    <t xml:space="preserve">Leverage ratio (%) </t>
  </si>
  <si>
    <t>Basel III leverage ratio with full application ECL accounting model (%) (including the effects of any applicable temporary exemptions from central bank reserves)</t>
  </si>
  <si>
    <t>Basel III leverage ratio (%) (excluding the effects of any applicable temporary exemptions from central bank reserves)</t>
  </si>
  <si>
    <t>Countercyclical buffer requirement (%)</t>
  </si>
  <si>
    <t>D-SIB additional requirements (%)</t>
  </si>
  <si>
    <t xml:space="preserve">Total of bank CET1 specific buffer requirements (%) </t>
  </si>
  <si>
    <t>CET1 available after meeting the bank's minimum capital requirements (%)</t>
  </si>
  <si>
    <t>Capital conservation buffer requirement (%)*</t>
  </si>
  <si>
    <t>Leverage ratio</t>
  </si>
  <si>
    <t>Leverage ratio**</t>
  </si>
  <si>
    <t>Liquidity Coverage Ratio (LCR)**</t>
  </si>
  <si>
    <t>Total high-quality liquid assets (HQLA)</t>
  </si>
  <si>
    <t>Total net cash outflow</t>
  </si>
  <si>
    <t xml:space="preserve">Total available stable funding </t>
  </si>
  <si>
    <t xml:space="preserve">Total required stable funding </t>
  </si>
  <si>
    <t xml:space="preserve">NSFR (%) </t>
  </si>
  <si>
    <t>Net Stable Funding Ratio (NSFR)**</t>
  </si>
  <si>
    <t>**Average data, as required by RAN 21.20</t>
  </si>
  <si>
    <t>***Data reprocessed with respect to the March 2023 Pillar III Report, due to incorrect interpretations of the norm.</t>
  </si>
  <si>
    <t>RWA</t>
  </si>
  <si>
    <t>Minimum Capital Requirements</t>
  </si>
  <si>
    <t>Credit risk (excluding counterparty credit risk and securitization exposures)</t>
  </si>
  <si>
    <t>Standardised approach</t>
  </si>
  <si>
    <t>Internal approach</t>
  </si>
  <si>
    <t>Of which, with the Commission's attribution method.</t>
  </si>
  <si>
    <t>Of which, using the advanced internal ratings-based method (A-IRB)</t>
  </si>
  <si>
    <t xml:space="preserve">Counterparty credit risk </t>
  </si>
  <si>
    <t>Of which, using the standardised approach for counterparty credit risk</t>
  </si>
  <si>
    <t>Of which, with the method of internal models(IMM)</t>
  </si>
  <si>
    <t>Of which, other CCRs</t>
  </si>
  <si>
    <t>Credit Valuation Adjustments</t>
  </si>
  <si>
    <t>Equity positions with the simple risk weight method and the internal models method during the transitional period of five years</t>
  </si>
  <si>
    <t>Investment funds in the banking book – constituent method</t>
  </si>
  <si>
    <t>Investment funds in the banking book – internal regulation method</t>
  </si>
  <si>
    <t>Mutual fund in the banking book - alternative method</t>
  </si>
  <si>
    <t>Settlement risk</t>
  </si>
  <si>
    <t>Securitization exposures in the banking book</t>
  </si>
  <si>
    <t>Of which, using the IRB methodology for securitization</t>
  </si>
  <si>
    <t>Of which, using the external ratings-based method for securitizations (SEC-ERBA), including internal evaluation method (IAA)</t>
  </si>
  <si>
    <t>Of which, using the standardized methodology for securitizations (SEC-SA)</t>
  </si>
  <si>
    <t>Market risk (MES)</t>
  </si>
  <si>
    <t>Of which, using the standardized methodology</t>
  </si>
  <si>
    <t>Of which, using internal methodologies</t>
  </si>
  <si>
    <t>Operational risk</t>
  </si>
  <si>
    <t xml:space="preserve">Amounts below the thresholds for deduction </t>
  </si>
  <si>
    <t>Minimum floor adjustment (aggregate capital)</t>
  </si>
  <si>
    <t>CCA - Main Characteristics of Regulatory Capital Instruments</t>
  </si>
  <si>
    <t>CC1 - Composition of Regulatory Capital</t>
  </si>
  <si>
    <t>Amounts</t>
  </si>
  <si>
    <t>Based on balance sheet reference numbers in connection with the level of regulatory consolidation</t>
  </si>
  <si>
    <t>Basic capital or ordinary capital tier 1: instruments and reserves</t>
  </si>
  <si>
    <t>Directly issued qualifying common share (and equivalent for non-joint stock companies) capital plus related stock surplus</t>
  </si>
  <si>
    <t>Retained earnings</t>
  </si>
  <si>
    <t>Accumulated other comprehensive income (and other reserves)</t>
  </si>
  <si>
    <t>Directly issued capital subject to phase-out from CET1 capital (only applicable to non-joint stock companies)</t>
  </si>
  <si>
    <t>Common share capital issued by subsidiaries and held by third parties (amount allowed in group CET1 capital)</t>
  </si>
  <si>
    <t>Common Equity Tier 1 capital before regulatory adjustments</t>
  </si>
  <si>
    <t>Common Equity Tier 1 capital: regulatory adjustments</t>
  </si>
  <si>
    <t>Prudent Valuation Adjustments</t>
  </si>
  <si>
    <t>Goodwill (net of related tax liabilities)</t>
  </si>
  <si>
    <t>Other intangibles other than mortgage servicing rights (MSR) (net of related tax liability)</t>
  </si>
  <si>
    <t>Deferred tax assets that depend on the bank's future profitability, excluding those from temporary differences</t>
  </si>
  <si>
    <t>Cash flow hedge reserve</t>
  </si>
  <si>
    <t>Insufficient provisions for expected losses</t>
  </si>
  <si>
    <t>Profits from sales in transactions of securitized operations</t>
  </si>
  <si>
    <t>Accumulated gains or losses from changes in own credit risk of financial liabilities valued at fair value</t>
  </si>
  <si>
    <t>Assets from defined benefit pension plans</t>
  </si>
  <si>
    <t>Investment in own instruments (if it has not already been subtracted from the paid-in capital heading of the published balance sheet)</t>
  </si>
  <si>
    <t>Reciprocal cross-holdings in common equity</t>
  </si>
  <si>
    <t>Non-significant investments in the capital of banking, financial and insurance entities not included in the regulatory consolidation perimeter when the bank does not hold more than 10% of the issued share capital (amount above the 10% threshold)</t>
  </si>
  <si>
    <t>Significant investments in the common stock of banking, financial and insurance entities that are outside the scope of regulatory consolidation (amount above 10% threshold)</t>
  </si>
  <si>
    <t>Regulatory adjustment by thresholds - MSR (amount above 10% threshold)</t>
  </si>
  <si>
    <t>Regulatory threshold adjustment - DTA arising from temporary differences (amount above 10% threshold, net of related tax liability)</t>
  </si>
  <si>
    <t>Amount exceeding the 15% threshold</t>
  </si>
  <si>
    <t>Of which: Significant investments in the ordinary capital of financial entities not consolidated in CET1</t>
  </si>
  <si>
    <t>Of which: Mortgage credit operation rights</t>
  </si>
  <si>
    <t>Of which: DTA arising from temporary differences</t>
  </si>
  <si>
    <t>National specific regulatory adjustments</t>
  </si>
  <si>
    <t>Regulatory adjustments applied to Common Equity Tier 1 capital due to insufficient Additional Tier 1 and Tier 2 capital to cover deductions</t>
  </si>
  <si>
    <t xml:space="preserve">Total regulatory adjustments to Common Equity Tier 1 capital </t>
  </si>
  <si>
    <t>Common Equity Tier 1 capital (CET1)</t>
  </si>
  <si>
    <t>Additional Tier 1 capital: instruments</t>
  </si>
  <si>
    <t>Directly issued qualifying additional Tier 1 instruments plus related stock surplus</t>
  </si>
  <si>
    <t>Of which: classified as equity under applicable accounting standards</t>
  </si>
  <si>
    <t>Of which: classified as liabilities under relevant accounting standards</t>
  </si>
  <si>
    <t>Directly issued capital instruments subject to phase-out from additional Tier 1 capital</t>
  </si>
  <si>
    <t>Instruments included in additional tier 1 capital (and CET1 instruments not included in row 5) issued by subsidiaries and held by third parties</t>
  </si>
  <si>
    <t>Of which: instruments issued by subsidiaries subject to phasing out</t>
  </si>
  <si>
    <t>Additional Tier 1 capital before regulatory adjustments</t>
  </si>
  <si>
    <t>Additional Tier 1 capital after regulatory adjustments</t>
  </si>
  <si>
    <t>Investment in own instruments included in additional Tier 1 capital</t>
  </si>
  <si>
    <t>Cross holdings in instruments included in additional Tier 1 capital</t>
  </si>
  <si>
    <t>Non-significant investments in the capital of banking, financial and insurance entities not included in the regulatory consolidation perimeter when the bank does not hold more than 10% of the issued share capital of the entity (amount above the 10% threshold)</t>
  </si>
  <si>
    <t>Significant investments in the capital of banking, financial and insurance entities not included in the regulatory consolidation perimeter</t>
  </si>
  <si>
    <t>Specific local regulatory settings</t>
  </si>
  <si>
    <t>Regulatory adjustments applied to additional Tier 1 capital due to insufficient Tier 2 capital to cover deductions</t>
  </si>
  <si>
    <t xml:space="preserve">Total regulatory adjustments to additional Tier 1 capital </t>
  </si>
  <si>
    <t>Additional Tier 1 Capital (AT1)</t>
  </si>
  <si>
    <t xml:space="preserve">Tier 1 capital (T1 = CET1 + AT1) </t>
  </si>
  <si>
    <t>Tier 2 capital: instruments and provisions</t>
  </si>
  <si>
    <t>Instruments eligible for Tier 2 capital issued directly plus related share premiums</t>
  </si>
  <si>
    <t>Directly issued capital instruments subject to phase-out from Tier 2 capital</t>
  </si>
  <si>
    <t>Tier 2 instruments (and CET1 and AT1 instruments not included in rows 5 or 34) issued by subsidiaries and held by third parties (amount allowed in group Tier 2)</t>
  </si>
  <si>
    <t>Provisions</t>
  </si>
  <si>
    <t xml:space="preserve">Tier 2 capital prior to regulatory adjustments </t>
  </si>
  <si>
    <t>Tier 2 capital after regulatory adjustments</t>
  </si>
  <si>
    <t xml:space="preserve">Investments in own Tier 2 instruments </t>
  </si>
  <si>
    <t>Reciprocal cross-holdings in Tier 2 instruments and other TLAC liabilities</t>
  </si>
  <si>
    <t>Non-significant investments in the capital and other TLAC liabilities of banking, financial and insurance entities not included in the regulatory consolidation perimeter when the bank does not hold more than 10% of the issued share capital of the entity (amount above the threshold of 10 %)</t>
  </si>
  <si>
    <t>Non-significant investments in other TLAC liabilities of banking, financial and insurance entities not included in the regulatory consolidation perimeter when the bank does not hold more than 10% of the entity's issued share capital</t>
  </si>
  <si>
    <t>Significant investments in the capital and other TLAC liabilities of banking, financial and insurance entities not included in the regulatory consolidation perimeter (net of admissible short positions)</t>
  </si>
  <si>
    <t xml:space="preserve">Total regulatory adjustments to Tier 2 capital </t>
  </si>
  <si>
    <t>Tier 2 capital (T2)</t>
  </si>
  <si>
    <t>Total regulatory capital (Tier 1 + Tier2)</t>
  </si>
  <si>
    <t>Total risk-weighted assets</t>
  </si>
  <si>
    <t>Ratios, capital buffers and systemic charge</t>
  </si>
  <si>
    <t xml:space="preserve">Common Equity Tier 1 Capital (% of RWAs) </t>
  </si>
  <si>
    <t>Tier 1 capital (as a percentage of risk-weighted assets)</t>
  </si>
  <si>
    <t>Effective equity (% of APRs)</t>
  </si>
  <si>
    <t>Conservation buffer and countercyclical buffer, plus higher loss absorbency requirement for D SIBs (% of RWAs)</t>
  </si>
  <si>
    <t>Of which: conservation buffer</t>
  </si>
  <si>
    <t>Of which: bank-specific countercyclical buffer in accordance with local regulation</t>
  </si>
  <si>
    <t>Of which: Higher loss absorbency requirement for D-SIBs (HLA) (minimum charge)</t>
  </si>
  <si>
    <t>Common Equity Tier 1 (CET1) capital (% of RWAs) available after meeting minimum bank capital requirements</t>
  </si>
  <si>
    <t>Local minima</t>
  </si>
  <si>
    <t>Local minimum coefficient of CET1</t>
  </si>
  <si>
    <t>Minimum local tier 1 capital ratio</t>
  </si>
  <si>
    <t>Local minimum coefficient of Effective Equity</t>
  </si>
  <si>
    <t>Amounts below deduction thresholds (before risk weighting)</t>
  </si>
  <si>
    <t>Non-significant investments in the capital and other TLAC liabilities of other financial entities</t>
  </si>
  <si>
    <t>Significant investments in the ordinary capital of financial entities</t>
  </si>
  <si>
    <t>Mortgage credit operating rights (net of related tax liabilities)</t>
  </si>
  <si>
    <t>Deferred tax assets from temporary differences (net of related tax liabilities)</t>
  </si>
  <si>
    <t>Ceilings applicable to the inclusion of provisions in Tier 2 capital</t>
  </si>
  <si>
    <t>Provisions eligible for inclusion in Tier 2 capital in respect of exposures subject to standardised approach (prior to application of cap)</t>
  </si>
  <si>
    <t>Cap on inclusion of provisions in Tier 2 capital under standardised approach</t>
  </si>
  <si>
    <t>Provisions eligible for inclusion in Tier 2 capital in respect of exposures subject to internal ratings-based approach (prior to application of cap)</t>
  </si>
  <si>
    <t>Eligible provisions in Tier 2 capital related to positions subject to internal methodologies (before the application of the cap)</t>
  </si>
  <si>
    <t>Capital instruments subject to phase-out arrangements (only applicable between December 1, 2020 and January 1, 2031)</t>
  </si>
  <si>
    <t>Current ceiling on CET1 instruments subject to phase-out</t>
  </si>
  <si>
    <t>Amount excluded from CET1 due to cap (amount above cap after redemptions and maturities)</t>
  </si>
  <si>
    <t>Current cap on AT1 instruments subject to phase-out arrangements</t>
  </si>
  <si>
    <t>Amount excluded from AT1 capital due to cap (excess over cap after redemptions and maturities)</t>
  </si>
  <si>
    <t>Current cap on Tier 2 instruments subject to phase-out arrangements</t>
  </si>
  <si>
    <t>Amount excluded from Q2 due to cap (amount above cap after redemptions and maturities)</t>
  </si>
  <si>
    <t>CC2 - Reconciliation of Regulatory Capital to Balance Sheet</t>
  </si>
  <si>
    <t>Published Financial Statements</t>
  </si>
  <si>
    <t>Under regulatory scope of consolidation</t>
  </si>
  <si>
    <t xml:space="preserve">Reference </t>
  </si>
  <si>
    <t>at the end of the period</t>
  </si>
  <si>
    <t>Assets</t>
  </si>
  <si>
    <t>Cash and balances at central banks</t>
  </si>
  <si>
    <t>Operations with settlement in progress</t>
  </si>
  <si>
    <t>Financial assets to trade at fair value through profit or loss</t>
  </si>
  <si>
    <t>Financial derivative contracts</t>
  </si>
  <si>
    <t>Debt financial instruments</t>
  </si>
  <si>
    <t>Others</t>
  </si>
  <si>
    <t>Non-trading financial assets mandatorily measured at fair value through profit or loss</t>
  </si>
  <si>
    <t>Financial assets designated at fair value through profit or loss</t>
  </si>
  <si>
    <t>Financial assets at fair value through other comprehensive income</t>
  </si>
  <si>
    <t>Financial derivative contracts for accounting hedges</t>
  </si>
  <si>
    <t>Financial assets at amortized cost</t>
  </si>
  <si>
    <t>Rights for resale agreements and securities loans</t>
  </si>
  <si>
    <t>owed by banks</t>
  </si>
  <si>
    <t>Loans and accounts receivable from customers</t>
  </si>
  <si>
    <t>Loans and accounts receivable from customers - Commercial</t>
  </si>
  <si>
    <t>Loans and accounts receivable from customers - Housing</t>
  </si>
  <si>
    <t>Loans and accounts receivable from customers - Consumption</t>
  </si>
  <si>
    <t>Investments in companies</t>
  </si>
  <si>
    <t>Intangible assets</t>
  </si>
  <si>
    <t>Of which: Goodwill</t>
  </si>
  <si>
    <t>Of which: other intangibles (excluding mortgage credit operating rights)</t>
  </si>
  <si>
    <t>Of which: mortgage credit operation rights</t>
  </si>
  <si>
    <t>Fixed assets</t>
  </si>
  <si>
    <t>Assets for right to use leased assets</t>
  </si>
  <si>
    <t>Current taxes</t>
  </si>
  <si>
    <t>Deferred taxes</t>
  </si>
  <si>
    <t>Of which: Goodwill-related deferred tax liabilities</t>
  </si>
  <si>
    <t>Of which: deferred tax liabilities related to intangible assets (excluding mortgage credit operating rights)</t>
  </si>
  <si>
    <t>Of which: deferred tax liabilities related to mortgage credit operating rights</t>
  </si>
  <si>
    <t>Other assets</t>
  </si>
  <si>
    <t>Non-current assets and disposal groups for sale</t>
  </si>
  <si>
    <t>Total assets</t>
  </si>
  <si>
    <t>Liabilities</t>
  </si>
  <si>
    <t>Financial liabilities to trade at fair value through profit or loss</t>
  </si>
  <si>
    <t>Financial liabilities designated at fair value through profit or loss</t>
  </si>
  <si>
    <t>Financial liabilities at amortized cost</t>
  </si>
  <si>
    <t>Deposits and other demand obligations</t>
  </si>
  <si>
    <t>Deposits and other term deposits</t>
  </si>
  <si>
    <t>Obligations for repurchase agreements and securities loans</t>
  </si>
  <si>
    <t>Obligations with banks</t>
  </si>
  <si>
    <t>Debt financial instruments issued</t>
  </si>
  <si>
    <t>Other financial obligations</t>
  </si>
  <si>
    <t>Obligations for lease contracts</t>
  </si>
  <si>
    <t>Regulatory capital financial instruments issued</t>
  </si>
  <si>
    <t>Contingency provisions</t>
  </si>
  <si>
    <t>Provisions for dividends, interest payments and appreciation of issued regulatory capital financial instruments</t>
  </si>
  <si>
    <t>Special provisions for credit risk</t>
  </si>
  <si>
    <t>Other liabilities</t>
  </si>
  <si>
    <t>Liabilities included in alienable for sale</t>
  </si>
  <si>
    <t>Total liabilities</t>
  </si>
  <si>
    <t>Shareholders’ equity</t>
  </si>
  <si>
    <t>Paid-in share capital</t>
  </si>
  <si>
    <t>Of which: amount eligible as CET1</t>
  </si>
  <si>
    <t>Of which: amount eligible as AT1</t>
  </si>
  <si>
    <t>Reserves</t>
  </si>
  <si>
    <t>Accumulated other comprehensive income</t>
  </si>
  <si>
    <t>Items that will not be reclassified in results</t>
  </si>
  <si>
    <t>Items that can be reclassified in results</t>
  </si>
  <si>
    <t>Accumulated retained earnings from prior years</t>
  </si>
  <si>
    <t>Total shareholders’ equity</t>
  </si>
  <si>
    <t>Less: Provisions for dividends, interest payments and revaluation of issued regulatory capital financial instruments</t>
  </si>
  <si>
    <t>Attributable to equity holders</t>
  </si>
  <si>
    <t>Non-controlling interest</t>
  </si>
  <si>
    <t>Total equity</t>
  </si>
  <si>
    <t>Issuer</t>
  </si>
  <si>
    <t xml:space="preserve">Unique identifier (eg Committee on Uniform Security Identification Procedures (CUSIP), International Securities Identification Number (ISIN) or Bloomberg identifier for private placement) </t>
  </si>
  <si>
    <t xml:space="preserve">Governing law(s) of the instrument </t>
  </si>
  <si>
    <t>Means by which enforceability requirement of Section 13 of the TLAC Term Sheet is achieved (for other TLAC-eligible instruments governed by foreign law)</t>
  </si>
  <si>
    <t xml:space="preserve">Transitional rules </t>
  </si>
  <si>
    <t>Post-transitional rules</t>
  </si>
  <si>
    <t>Eligible on an individual/local consolidated/global consolidated level</t>
  </si>
  <si>
    <t xml:space="preserve">Instrument type (types to be specified by each jurisdiction) </t>
  </si>
  <si>
    <t xml:space="preserve">Par value of instrument </t>
  </si>
  <si>
    <t>Accounting classification</t>
  </si>
  <si>
    <t xml:space="preserve">Original date of issuance </t>
  </si>
  <si>
    <t xml:space="preserve">Perpetual or dated </t>
  </si>
  <si>
    <t xml:space="preserve">Original maturity date </t>
  </si>
  <si>
    <t>Early redemption by the issuer subject to prior approval by the Commission</t>
  </si>
  <si>
    <t xml:space="preserve">Optional call date, contingent call dates and redemption amount </t>
  </si>
  <si>
    <t xml:space="preserve">     Subsequent call dates, if applicable </t>
  </si>
  <si>
    <t xml:space="preserve">Coupons / dividends </t>
  </si>
  <si>
    <t xml:space="preserve">Fixed or floating dividend/coupon </t>
  </si>
  <si>
    <t xml:space="preserve">Coupon rate and any related index </t>
  </si>
  <si>
    <t xml:space="preserve">Existence of a dividend stopper </t>
  </si>
  <si>
    <t>Fully discretionary, partially discretionary or mandatory</t>
  </si>
  <si>
    <t xml:space="preserve">Existence of step-up or other incentive to redeem </t>
  </si>
  <si>
    <t>Non-cumulative or cumulative</t>
  </si>
  <si>
    <t>Convertible or non-convertible</t>
  </si>
  <si>
    <t>If convertible, conversion trigger(s)</t>
  </si>
  <si>
    <t>If it is convertible, fully or partial</t>
  </si>
  <si>
    <t>If convertible, conversion rate</t>
  </si>
  <si>
    <t>If convertible, mandatory or optional conversion</t>
  </si>
  <si>
    <t xml:space="preserve">If convertible, specify instrument type convertible into </t>
  </si>
  <si>
    <t xml:space="preserve">If convertible, specify issuer of instrument it converts into </t>
  </si>
  <si>
    <t>Writedown feature</t>
  </si>
  <si>
    <t xml:space="preserve">If writedown, writedown trigger(s) </t>
  </si>
  <si>
    <t xml:space="preserve">If writedown, full or partial </t>
  </si>
  <si>
    <t xml:space="preserve">If writedown, permanent or temporary </t>
  </si>
  <si>
    <t xml:space="preserve">If temporary write-down, description of writeup mechanism </t>
  </si>
  <si>
    <t>Type of subordination</t>
  </si>
  <si>
    <t>Position in subordination hierarchy in liquidation (specify instrument type immediately senior to instrument in the insolvency creditor hierarchy of the legal entity concerned)</t>
  </si>
  <si>
    <t xml:space="preserve">Non-compliant transitioned features </t>
  </si>
  <si>
    <t xml:space="preserve">If yes, specify non-compliant features </t>
  </si>
  <si>
    <t>Additional corecapital  (% of RWAs)</t>
  </si>
  <si>
    <t>General Banking Law</t>
  </si>
  <si>
    <t>Local Consolidated</t>
  </si>
  <si>
    <t>Non Maturity Bonds</t>
  </si>
  <si>
    <t>Subordinated bonds</t>
  </si>
  <si>
    <t>Liability measures at amortized cost</t>
  </si>
  <si>
    <t>No maturity</t>
  </si>
  <si>
    <t>Fixed maturity</t>
  </si>
  <si>
    <t>yes</t>
  </si>
  <si>
    <t>i) 26/10/2026
ii) Total Amount</t>
  </si>
  <si>
    <t>Any date after the first redemption</t>
  </si>
  <si>
    <t>not applicable</t>
  </si>
  <si>
    <t>Fixed</t>
  </si>
  <si>
    <t>Non-cumulative</t>
  </si>
  <si>
    <t>Non-convertible</t>
  </si>
  <si>
    <t>Permanent</t>
  </si>
  <si>
    <t>* The amounts presented are expressed in millions of pesos, using the exchange rate in effect at the end of the semester ($802.68). The results are presented below in U.S. dollars.</t>
  </si>
  <si>
    <t>Amount recognised in regulatory capital (currency in millions, as of most recent reporting date) *</t>
  </si>
  <si>
    <t>Unique identifier (e.g. CUSIP, ISIN or Bloomberg identifier of a private placement)</t>
  </si>
  <si>
    <t>Nominal value of the instrument</t>
  </si>
  <si>
    <t>Mandatory</t>
  </si>
  <si>
    <t>Amounts expressed in MMCLP, average data for the quarter</t>
  </si>
  <si>
    <t>Adjustments on CET1</t>
  </si>
  <si>
    <t>Adjustment for fiduciary assets recognised on the balance sheet pursuant to the operative accounting framework but excluded from the leverage ratio exposure measure</t>
  </si>
  <si>
    <t>Exposure with derivative financial instruments (credit equivalents)</t>
  </si>
  <si>
    <t>Adjustments for financing transactions with SFT securities (ie repos and similar collateralized loans)</t>
  </si>
  <si>
    <t>Adjustments for contingent credit exposures</t>
  </si>
  <si>
    <t>Other adjustments (assets generated by the intermediation of financial instruments in its own name on behalf of third parties, others)</t>
  </si>
  <si>
    <t xml:space="preserve">Leverage ratio exposure measure </t>
  </si>
  <si>
    <t>Total consolidated assets as per published financial statements (net of required provisions)</t>
  </si>
  <si>
    <t>LR1 - Comparative Summary of Accounting Assets vs. Leverage Ratio Exposure Measure</t>
  </si>
  <si>
    <t>LR2 - Summary of Leverage Ratio Exposure Measure</t>
  </si>
  <si>
    <t>On-balance sheet exposures</t>
  </si>
  <si>
    <t>On-balance sheet exposures (excluding derivatives)</t>
  </si>
  <si>
    <t>(Asset amounts deducted in determining Basel III Tier 1 capital)</t>
  </si>
  <si>
    <t xml:space="preserve">Total on-balance sheet exposures (excluding derivatives) </t>
  </si>
  <si>
    <t>Derivative exposures</t>
  </si>
  <si>
    <t>Credit equivalent associated with all operations with derivatives (fair value and additional amount)</t>
  </si>
  <si>
    <t>Add-on amounts for potential future exposures associated with all derivative transactions</t>
  </si>
  <si>
    <t>Gross collateral provided for the deduction of assets from the balance sheet in accordance with the accounting framework</t>
  </si>
  <si>
    <t>(Deductions of receivables assets for cash variation margin provided in derivatives transactions)</t>
  </si>
  <si>
    <t>(ECC tranche exempted for exposures to commercial operations settled by the client)</t>
  </si>
  <si>
    <t>Adjusted effective notional amount of written credit derivatives</t>
  </si>
  <si>
    <t>(Adjusted effective notional offsets and add-on deductions for written credit derivatives)</t>
  </si>
  <si>
    <t xml:space="preserve">Total derivative exposures </t>
  </si>
  <si>
    <t>Exposures from securities financing operations (SFT)</t>
  </si>
  <si>
    <t>Gross SFT assets (without recognized offsets), after adjusting for sales accounting transactions</t>
  </si>
  <si>
    <t>(Netted amounts of cash payables and cash receivables of gross SFT assets)</t>
  </si>
  <si>
    <t>Counterparty credit risk exposure for SFT assets</t>
  </si>
  <si>
    <t>Agent transaction exposures</t>
  </si>
  <si>
    <t>Total securities financing transaction exposures</t>
  </si>
  <si>
    <t>Other off-balance sheet exposures</t>
  </si>
  <si>
    <t>Off-balance sheet exposure valued at gross notional amount</t>
  </si>
  <si>
    <t>(Conversion adjustments to credit equivalents)</t>
  </si>
  <si>
    <t xml:space="preserve">Off-balance sheet items </t>
  </si>
  <si>
    <t>Capital and total exposures</t>
  </si>
  <si>
    <t xml:space="preserve">Total exposures </t>
  </si>
  <si>
    <t>Leverage Ratio</t>
  </si>
  <si>
    <t>**Data reprocessed with respect to the March 2023 Pillar III Report, due to incorrect interpretations of the norm.</t>
  </si>
  <si>
    <t>CR1 - Credit Quality of Assets</t>
  </si>
  <si>
    <t>Gross book value</t>
  </si>
  <si>
    <t>Defaulted exposures</t>
  </si>
  <si>
    <t>Exposures without default</t>
  </si>
  <si>
    <t>Compensation (endowments) / Impairment</t>
  </si>
  <si>
    <t>Associated provisions</t>
  </si>
  <si>
    <t>Specific provisions</t>
  </si>
  <si>
    <t>Additional provisions</t>
  </si>
  <si>
    <t>ECL accounting provisions for credit losses</t>
  </si>
  <si>
    <t>Net values 
(a+b-d)</t>
  </si>
  <si>
    <t>Placements in the banking book</t>
  </si>
  <si>
    <t>Financial instruments in the banking book</t>
  </si>
  <si>
    <t>Other assets in the banking book</t>
  </si>
  <si>
    <t>Off-balance sheet exposures</t>
  </si>
  <si>
    <t>Defaulted loans and debt securities at end of the previous reporting period</t>
  </si>
  <si>
    <t xml:space="preserve">Loans and debt securities that have defaulted since the last reporting period </t>
  </si>
  <si>
    <t>Returned to non-defaulted status</t>
  </si>
  <si>
    <t>Amounts written off</t>
  </si>
  <si>
    <t>Other changes</t>
  </si>
  <si>
    <t xml:space="preserve">Defaulted loans and debt securities at end of the reporting period </t>
  </si>
  <si>
    <t>**Non-performing exposures include off-balance sheet items (contingent).</t>
  </si>
  <si>
    <t>CR3 - Credit Risk Mitigation Techniques (CRM): Overview</t>
  </si>
  <si>
    <t>Unsecured Exposures</t>
  </si>
  <si>
    <t>Exposures guaranteed by endorsements or bonds</t>
  </si>
  <si>
    <t>Exposures secured with financial guarantees</t>
  </si>
  <si>
    <t>Exposures secured by credit derivatives</t>
  </si>
  <si>
    <t>Exposures guaranteed</t>
  </si>
  <si>
    <t xml:space="preserve">Loans </t>
  </si>
  <si>
    <t xml:space="preserve">Debt securities </t>
  </si>
  <si>
    <t>Of which defaulted</t>
  </si>
  <si>
    <t>Exposures before CCF and CRM</t>
  </si>
  <si>
    <t>Exposures after CCF and CRM</t>
  </si>
  <si>
    <t>RWA and RWA density</t>
  </si>
  <si>
    <t>On-balance sheet amount</t>
  </si>
  <si>
    <t>Off-balance sheet amount</t>
  </si>
  <si>
    <t>RWA density</t>
  </si>
  <si>
    <t>Asset Categories</t>
  </si>
  <si>
    <t>Sovereigns and Central Banks</t>
  </si>
  <si>
    <t xml:space="preserve">Non-central government public sector entities </t>
  </si>
  <si>
    <t>International institutions and multilateral development banks</t>
  </si>
  <si>
    <t>Banks and Savings and Credit Cooperatives supervised by the CMF</t>
  </si>
  <si>
    <t>Of which, broker-dealers and other financial institutions</t>
  </si>
  <si>
    <t>Secured and Mortgage Bonds</t>
  </si>
  <si>
    <t>Corporates</t>
  </si>
  <si>
    <t>Specialized loans</t>
  </si>
  <si>
    <t>Subordinated debt, shares and other capital instruments</t>
  </si>
  <si>
    <t>Retailers</t>
  </si>
  <si>
    <t>Real estate</t>
  </si>
  <si>
    <t>Of which residential real estate</t>
  </si>
  <si>
    <t>Of which, commercial root good</t>
  </si>
  <si>
    <t>Of which, CRE overall</t>
  </si>
  <si>
    <t>Of which, land acquisition, development and construction</t>
  </si>
  <si>
    <t>Investment funds</t>
  </si>
  <si>
    <t>Defaulted loans</t>
  </si>
  <si>
    <t>Higher-risk categories</t>
  </si>
  <si>
    <t>Transfer of funds in progress</t>
  </si>
  <si>
    <t>CR4 - Standard Approach: CR Exposure and CRM Effects</t>
  </si>
  <si>
    <t>CR5 - Standardized Approach: Exposures by Type of Counterparty and Weights by RC</t>
  </si>
  <si>
    <t xml:space="preserve">Weighting by RC→ </t>
  </si>
  <si>
    <t>Types of counterparties ↓</t>
  </si>
  <si>
    <t>Of which, residential real estate</t>
  </si>
  <si>
    <t>CCR1 - Analysis of CCR Exposures by Approach</t>
  </si>
  <si>
    <t>Exposures to billateral counterparties</t>
  </si>
  <si>
    <t>Simple Approach for credit risk mitigation (for SFTs)</t>
  </si>
  <si>
    <t>Comprehensive Approach for credit risk mitigation (for SFTs)</t>
  </si>
  <si>
    <t>Value-at-risk (VaR) for SFTs</t>
  </si>
  <si>
    <t>Sum of positive fair values</t>
  </si>
  <si>
    <t>Notional amounts</t>
  </si>
  <si>
    <t>Additional amounts</t>
  </si>
  <si>
    <t>Derivatives before CRM</t>
  </si>
  <si>
    <t>Derivatives after CRM</t>
  </si>
  <si>
    <t>RWA after  CRM</t>
  </si>
  <si>
    <t>CCR3 - Standardized Approach for CCR Exposures by Type of Counterparty and Risk Weights</t>
  </si>
  <si>
    <t>RWA→</t>
  </si>
  <si>
    <t xml:space="preserve">Types of counterparties↓ </t>
  </si>
  <si>
    <t>Sovereigns and central banks</t>
  </si>
  <si>
    <t>Non-central government public sector entities</t>
  </si>
  <si>
    <t>Regulatory retail portfolios</t>
  </si>
  <si>
    <t>Total Credit Risk Exposure 
(after CCF and CRM)</t>
  </si>
  <si>
    <t>Collateral used in derivative transactions</t>
  </si>
  <si>
    <t>Collateral used in SFTs</t>
  </si>
  <si>
    <t xml:space="preserve">Fair value of received collateral </t>
  </si>
  <si>
    <t>Fair value of pledged collateral</t>
  </si>
  <si>
    <t>Fair value of collateral received</t>
  </si>
  <si>
    <t>Fair value of posted collateral</t>
  </si>
  <si>
    <t>Segregated</t>
  </si>
  <si>
    <t>Unsegregated</t>
  </si>
  <si>
    <t>Cash – domestic currency</t>
  </si>
  <si>
    <t>Cash – other currencies</t>
  </si>
  <si>
    <t>Debt securities issued by the Chilean Government or Chilean Central Bank</t>
  </si>
  <si>
    <t>Other sovereign debt</t>
  </si>
  <si>
    <t>Government agency debt</t>
  </si>
  <si>
    <t>Corporate bonds</t>
  </si>
  <si>
    <t>Equity securities</t>
  </si>
  <si>
    <t>Other collateral</t>
  </si>
  <si>
    <t>CCR8 - Exposures to Central Counterparties</t>
  </si>
  <si>
    <t>Exposures to qualifying CCPs (QCCPs) (total)</t>
  </si>
  <si>
    <t>Exposures for trades at QCCPs (excluding initial margin and default fund contributions); of which</t>
  </si>
  <si>
    <t>(i) over-the-counter (OTC) derivatives</t>
  </si>
  <si>
    <t>(ii) Exchange-traded derivatives</t>
  </si>
  <si>
    <t>(iii) Securities financing transactions</t>
  </si>
  <si>
    <t>(iv)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</si>
  <si>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</si>
  <si>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</si>
  <si>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</si>
  <si>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</si>
  <si>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</si>
  <si>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</si>
  <si>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(i) OTC derivatives</t>
  </si>
  <si>
    <t>EAD after CRM</t>
  </si>
  <si>
    <t>MR1 - Market Risk Under Standardised Approach</t>
  </si>
  <si>
    <t>RWA June 2023</t>
  </si>
  <si>
    <t>Interest rate risk (general and specific)</t>
  </si>
  <si>
    <t>Equity risk (general and specific)</t>
  </si>
  <si>
    <t>Foreign exchange risk</t>
  </si>
  <si>
    <t>Commodity risk</t>
  </si>
  <si>
    <t>Options – simplified method</t>
  </si>
  <si>
    <t>Options – delta-plus method</t>
  </si>
  <si>
    <t>Options – scenario aproach</t>
  </si>
  <si>
    <t>Securitisations</t>
  </si>
  <si>
    <t>LIQ1 - Liquidity Coverage Ratio (LCR)</t>
  </si>
  <si>
    <t>High-quality liquid assets</t>
  </si>
  <si>
    <t>HQLA</t>
  </si>
  <si>
    <t>Cash outflows</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</si>
  <si>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</si>
  <si>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</si>
  <si>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</si>
  <si>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</si>
  <si>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</si>
  <si>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</si>
  <si>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</si>
  <si>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</si>
  <si>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</si>
  <si>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</si>
  <si>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</si>
  <si>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</si>
  <si>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</si>
  <si>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</si>
  <si>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</si>
  <si>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Secured lending (eg reverse repos)</t>
  </si>
  <si>
    <t>Inflows from fully performing exposures</t>
  </si>
  <si>
    <t>Other cash inflows</t>
  </si>
  <si>
    <t>TOTAL CASH INFLOWS</t>
  </si>
  <si>
    <t>Total HQLA</t>
  </si>
  <si>
    <t>Total net cash outflows</t>
  </si>
  <si>
    <t>Liquidity Coverage Ratio (%)</t>
  </si>
  <si>
    <t>Cash Inflows</t>
  </si>
  <si>
    <t>Total unweighted value (average)</t>
  </si>
  <si>
    <t>Total weighted value (average)</t>
  </si>
  <si>
    <t>Adjusted Total</t>
  </si>
  <si>
    <t>Unweighted value by residual maturity</t>
  </si>
  <si>
    <t>No maturity (band 1)</t>
  </si>
  <si>
    <t>&lt; 6 months</t>
  </si>
  <si>
    <t xml:space="preserve">From 6 months to 1 year </t>
  </si>
  <si>
    <t>≥ 1 year</t>
  </si>
  <si>
    <t>Weighted value</t>
  </si>
  <si>
    <t>Available Stable Financing (FED)</t>
  </si>
  <si>
    <t>Regulatory capital</t>
  </si>
  <si>
    <t>Other capital instruments</t>
  </si>
  <si>
    <t>Deposits, sight obligations and other term deposits to individuals and SMEs (retail deposits), of which:</t>
  </si>
  <si>
    <t>Covered 100% by deposit insurance or guarantee (stable deposits)</t>
  </si>
  <si>
    <t>Not covered or partially covered by deposit insurance or guarantee (less stable deposits)</t>
  </si>
  <si>
    <t>Deposits, demand obligations and other term deposits from wholesalers (wholesale financing), of which:</t>
  </si>
  <si>
    <t>For operational purposes (operational deposits)</t>
  </si>
  <si>
    <t>Non-operational purposes and other wholesale financing</t>
  </si>
  <si>
    <t>Liabilities with matching interdependent assets</t>
  </si>
  <si>
    <t xml:space="preserve">Other liabilities: </t>
  </si>
  <si>
    <t xml:space="preserve">NSFR derivative liabilities </t>
  </si>
  <si>
    <t>All other liabilities and equity not included in the above categories</t>
  </si>
  <si>
    <t>Total ASF</t>
  </si>
  <si>
    <t>Required stable funding (RSF) item</t>
  </si>
  <si>
    <t>Total High Quality Liquid Assets for NSFR purposes</t>
  </si>
  <si>
    <t>Deposits held at other financial institutions for operational purposes</t>
  </si>
  <si>
    <t>Performing loans and securities:</t>
  </si>
  <si>
    <t>Performing loans to financial institutions secured by Level 1 HQLA</t>
  </si>
  <si>
    <t xml:space="preserve">Performing loans to financial institutions secured by non-Level 1 HQLA and unsecured performing loans to financial institutions </t>
  </si>
  <si>
    <t>Performing loans to non-financial corporate clients, loans to retail and small business customers, and loans to sovereigns, central banks and PSEs, of which:</t>
  </si>
  <si>
    <t>With a risk weight of less than or equal to 35% under the Basel II standardised approach for credit risk</t>
  </si>
  <si>
    <t xml:space="preserve">Performing residential mortgages, of which: </t>
  </si>
  <si>
    <t>Securities that are not in default and do not qualify as HQLA, including exchange-traded equities</t>
  </si>
  <si>
    <t>Assets with matching interdependent liabilities</t>
  </si>
  <si>
    <t xml:space="preserve">Other assets: </t>
  </si>
  <si>
    <t>Physical traded commodities, including gold</t>
  </si>
  <si>
    <t>Assets posted as initial margin for derivative contracts and contributions to default funds of central counterparties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</si>
  <si>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</si>
  <si>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</si>
  <si>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</si>
  <si>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</si>
  <si>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</si>
  <si>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</si>
  <si>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ENC - Encumbered Assets</t>
  </si>
  <si>
    <t>Encumbered 
Assets</t>
  </si>
  <si>
    <t>Central Bank Facilities</t>
  </si>
  <si>
    <t>Unencumbered Assets</t>
  </si>
  <si>
    <t>Cash and bank deposits</t>
  </si>
  <si>
    <t>Transactions with ongoing settlement</t>
  </si>
  <si>
    <t>Financial assets held for trading at fair value through profit or loss</t>
  </si>
  <si>
    <t>Financial derivative contracts for accounting hedging</t>
  </si>
  <si>
    <t>Financial assets at amortised cost</t>
  </si>
  <si>
    <t>Assets for the right to use leased assets</t>
  </si>
  <si>
    <t>Non-current assets and disposal groups</t>
  </si>
  <si>
    <t>ENC -Encumbered Assets</t>
  </si>
  <si>
    <t>Table 1</t>
  </si>
  <si>
    <t>Table 2</t>
  </si>
  <si>
    <t>Table 3</t>
  </si>
  <si>
    <t>Table 4</t>
  </si>
  <si>
    <t>Table 5</t>
  </si>
  <si>
    <t>Table 6</t>
  </si>
  <si>
    <t>Table 7</t>
  </si>
  <si>
    <t>Table 8</t>
  </si>
  <si>
    <t>Table 9</t>
  </si>
  <si>
    <t>Table 10</t>
  </si>
  <si>
    <t>Table 11</t>
  </si>
  <si>
    <t>Table 12</t>
  </si>
  <si>
    <t>Table 13</t>
  </si>
  <si>
    <t>Table 14</t>
  </si>
  <si>
    <t>Table 15</t>
  </si>
  <si>
    <t>Table 16</t>
  </si>
  <si>
    <t>Table 17</t>
  </si>
  <si>
    <t>Table 18</t>
  </si>
  <si>
    <t>Table 19</t>
  </si>
  <si>
    <t>Table 20</t>
  </si>
  <si>
    <t>The information is presented at a consolidated level. The local and global consolidated perimeter is the same, since there are no subsidiaries abroad.</t>
  </si>
  <si>
    <t>* Banco Santander considers a conservation buffer target of 2.5% to maintain its solvency classification A. As stipulated in chapter 1-13 of the RAN.</t>
  </si>
  <si>
    <t>Pillar III Market Discipline and Transparency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</si>
</sst>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64" formatCode="0.00000000%"/>
    <numFmt numFmtId="165" formatCode="#,##0\ [$USD]"/>
    <numFmt numFmtId="166" formatCode="0.000%"/>
  </numFmts>
  <fonts count="75">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6"/>
      <color rgb="FFFF0000"/>
      <name val="Santander Text"/>
      <family val="2"/>
    </font>
    <font>
      <sz val="10"/>
      <color theme="1"/>
      <name val="Arial"/>
      <family val="2"/>
    </font>
    <font>
      <b/>
      <sz val="16"/>
      <color theme="1"/>
      <name val="Santander Text"/>
      <family val="2"/>
    </font>
    <font>
      <b/>
      <sz val="16"/>
      <color rgb="FF009AD8"/>
      <name val="Santander Text"/>
      <family val="2"/>
    </font>
    <font>
      <sz val="12"/>
      <color rgb="FF009CD6"/>
      <name val="Segoe UI"/>
      <family val="2"/>
    </font>
    <font>
      <sz val="12"/>
      <color theme="1"/>
      <name val="Santander Text"/>
    </font>
    <font>
      <sz val="12"/>
      <color rgb="FFFF0000"/>
      <name val="Santander Text"/>
    </font>
    <font>
      <sz val="12"/>
      <color rgb="FF009CD6"/>
      <name val="Santander Text"/>
    </font>
    <font>
      <u/>
      <sz val="12"/>
      <color indexed="12"/>
      <name val="Santander Text"/>
    </font>
    <font>
      <sz val="10"/>
      <color theme="1"/>
      <name val="Santander Text"/>
      <family val="2"/>
    </font>
    <font>
      <sz val="11"/>
      <color rgb="FF1F497D"/>
      <name val="Calibri"/>
      <family val="2"/>
    </font>
    <font>
      <sz val="10"/>
      <name val="Arial"/>
      <family val="2"/>
    </font>
    <font>
      <b/>
      <sz val="16"/>
      <name val="Santander Text"/>
      <family val="2"/>
    </font>
    <font>
      <b/>
      <i/>
      <sz val="16"/>
      <color rgb="FFFF0000"/>
      <name val="Santander Text"/>
      <family val="2"/>
    </font>
    <font>
      <sz val="12"/>
      <name val="Santander Text"/>
      <family val="2"/>
    </font>
    <font>
      <b/>
      <i/>
      <sz val="12"/>
      <color rgb="FFFF0000"/>
      <name val="Santander Text"/>
      <family val="2"/>
    </font>
    <font>
      <sz val="10"/>
      <name val="Santander Text"/>
      <family val="2"/>
    </font>
    <font>
      <b/>
      <sz val="12"/>
      <color theme="0"/>
      <name val="Santander Text"/>
      <family val="2"/>
    </font>
    <font>
      <b/>
      <sz val="12"/>
      <color theme="0"/>
      <name val="Santander Text"/>
    </font>
    <font>
      <sz val="12"/>
      <color theme="1"/>
      <name val="Calibri"/>
      <family val="2"/>
      <scheme val="minor"/>
    </font>
    <font>
      <sz val="12"/>
      <color theme="1"/>
      <name val="Santander Text"/>
      <family val="2"/>
    </font>
    <font>
      <sz val="10"/>
      <color rgb="FFFF0000"/>
      <name val="Santander Text"/>
      <family val="2"/>
    </font>
    <font>
      <sz val="11"/>
      <color theme="1"/>
      <name val="Santander Text"/>
      <family val="2"/>
    </font>
    <font>
      <sz val="12"/>
      <color theme="0"/>
      <name val="Santander Text"/>
      <family val="2"/>
    </font>
    <font>
      <sz val="12"/>
      <color theme="1"/>
      <name val="Arial"/>
      <family val="2"/>
    </font>
    <font>
      <sz val="8"/>
      <name val="Santander Text"/>
      <family val="2"/>
    </font>
    <font>
      <b/>
      <sz val="12"/>
      <color rgb="FFFF0000"/>
      <name val="Santander Text"/>
      <family val="2"/>
    </font>
    <font>
      <sz val="8"/>
      <color rgb="FFFF0000"/>
      <name val="Santander Text"/>
      <family val="2"/>
    </font>
    <font>
      <b/>
      <sz val="12"/>
      <color theme="1"/>
      <name val="Calibri"/>
      <family val="2"/>
      <scheme val="minor"/>
    </font>
    <font>
      <sz val="11"/>
      <color rgb="FFFF0000"/>
      <name val="Santander Text"/>
      <family val="2"/>
    </font>
    <font>
      <sz val="11"/>
      <name val="Calibri"/>
      <family val="2"/>
      <scheme val="minor"/>
    </font>
    <font>
      <sz val="12"/>
      <name val="Santander Text"/>
    </font>
    <font>
      <sz val="12"/>
      <color theme="0"/>
      <name val="Santander Text"/>
    </font>
    <font>
      <b/>
      <sz val="12"/>
      <color theme="1"/>
      <name val="Santander Text"/>
    </font>
    <font>
      <sz val="12"/>
      <color rgb="FF000000"/>
      <name val="Calibri"/>
      <family val="2"/>
    </font>
    <font>
      <sz val="11"/>
      <color theme="0"/>
      <name val="Calibri"/>
      <family val="2"/>
    </font>
    <font>
      <sz val="11"/>
      <color rgb="FF000000"/>
      <name val="Calibri"/>
      <family val="2"/>
    </font>
    <font>
      <i/>
      <sz val="11"/>
      <color rgb="FF000000"/>
      <name val="Calibri"/>
      <family val="2"/>
    </font>
    <font>
      <i/>
      <sz val="11"/>
      <color theme="1"/>
      <name val="Calibri"/>
      <family val="2"/>
      <scheme val="minor"/>
    </font>
    <font>
      <b/>
      <sz val="12"/>
      <name val="Santander Text"/>
    </font>
    <font>
      <sz val="12"/>
      <color rgb="FF000000"/>
      <name val="Santander text"/>
    </font>
    <font>
      <i/>
      <sz val="12"/>
      <color rgb="FF000000"/>
      <name val="Santander text"/>
    </font>
    <font>
      <i/>
      <sz val="12"/>
      <color theme="1"/>
      <name val="Santander text"/>
    </font>
    <font>
      <sz val="12"/>
      <name val="Arial"/>
      <family val="2"/>
    </font>
    <font>
      <b/>
      <sz val="12"/>
      <name val="Santander Text"/>
      <family val="2"/>
    </font>
    <font>
      <sz val="12"/>
      <color theme="0"/>
      <name val="Calibri"/>
      <family val="2"/>
    </font>
    <font>
      <sz val="12"/>
      <color theme="1"/>
      <name val="Santanter text "/>
    </font>
    <font>
      <sz val="12"/>
      <color theme="0"/>
      <name val="Santanter text "/>
    </font>
    <font>
      <b/>
      <sz val="12"/>
      <color theme="1"/>
      <name val="Santanter text "/>
    </font>
    <font>
      <sz val="12"/>
      <name val="Santanter text "/>
    </font>
    <font>
      <sz val="12"/>
      <color rgb="FF000000"/>
      <name val="Santanter text "/>
    </font>
    <font>
      <b/>
      <sz val="12"/>
      <color theme="0"/>
      <name val="Santanter text "/>
    </font>
    <font>
      <sz val="10"/>
      <color theme="1"/>
      <name val="Calibri"/>
      <family val="2"/>
      <scheme val="minor"/>
    </font>
    <font>
      <sz val="10"/>
      <color theme="0"/>
      <name val="Calibri"/>
      <family val="2"/>
      <scheme val="minor"/>
    </font>
    <font>
      <sz val="10"/>
      <color theme="1"/>
      <name val="Santander text"/>
    </font>
    <font>
      <sz val="12"/>
      <color theme="1"/>
      <name val="Santander text "/>
    </font>
    <font>
      <b/>
      <sz val="12"/>
      <color theme="1"/>
      <name val="Santander text "/>
    </font>
    <font>
      <sz val="11"/>
      <color theme="1"/>
      <name val="Santander text"/>
    </font>
    <font>
      <sz val="12"/>
      <name val="Santander text "/>
    </font>
    <font>
      <sz val="10"/>
      <color rgb="FF000000"/>
      <name val="Calibri"/>
      <family val="2"/>
    </font>
    <font>
      <b/>
      <sz val="12"/>
      <color rgb="FFFFFFFF"/>
      <name val="Santander Text"/>
    </font>
    <font>
      <sz val="10"/>
      <name val="Santander text"/>
    </font>
    <font>
      <sz val="10"/>
      <color rgb="FFFF0000"/>
      <name val="Santander text"/>
    </font>
    <font>
      <b/>
      <i/>
      <sz val="12"/>
      <color theme="0"/>
      <name val="Santander Text"/>
    </font>
    <font>
      <b/>
      <sz val="12"/>
      <color rgb="FFFFFFFF"/>
      <name val="Santander Text"/>
      <family val="2"/>
    </font>
    <font>
      <b/>
      <sz val="12"/>
      <color rgb="FF000000"/>
      <name val="Calibri"/>
      <family val="2"/>
    </font>
    <font>
      <b/>
      <sz val="12"/>
      <name val="Santanter text "/>
    </font>
    <font>
      <b/>
      <sz val="11"/>
      <color rgb="FFFF0000"/>
      <name val="Calibri"/>
      <family val="2"/>
      <scheme val="minor"/>
    </font>
    <font>
      <b/>
      <sz val="12"/>
      <color rgb="FF000000"/>
      <name val="Santander Text"/>
      <family val="2"/>
    </font>
    <font>
      <b/>
      <i/>
      <sz val="16"/>
      <color rgb="FF0070C0"/>
      <name val="Calibri"/>
      <family val="2"/>
      <scheme val="minor"/>
    </font>
    <font>
      <sz val="11"/>
      <color rgb="FFFFFFFF"/>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6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249977111117893"/>
        <bgColor rgb="FF000000"/>
      </patternFill>
    </fill>
    <fill>
      <patternFill patternType="solid">
        <fgColor rgb="FFFFFFFF"/>
        <bgColor indexed="64"/>
      </patternFill>
    </fill>
    <fill>
      <patternFill patternType="solid">
        <fgColor rgb="FFFF0000"/>
        <bgColor rgb="FF000000"/>
      </patternFill>
    </fill>
    <fill>
      <patternFill patternType="solid">
        <fgColor theme="0" tint="-4.9989318521683403E-2"/>
        <bgColor indexed="64"/>
      </patternFill>
    </fill>
    <fill>
      <patternFill patternType="solid">
        <fgColor theme="7"/>
        <bgColor indexed="64"/>
      </patternFill>
    </fill>
  </fills>
  <borders count="32">
    <border>
      <left/>
      <right/>
      <top/>
      <bottom/>
      <diagonal/>
    </border>
    <border>
      <left/>
      <right/>
      <top/>
      <bottom style="medium">
        <color rgb="FF00AAEE"/>
      </bottom>
      <diagonal/>
    </border>
    <border>
      <left/>
      <right/>
      <top/>
      <bottom style="medium">
        <color rgb="FFFF0000"/>
      </bottom>
      <diagonal/>
    </border>
    <border>
      <left/>
      <right/>
      <top/>
      <bottom style="hair">
        <color theme="0" tint="-0.4999847407452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
      <left/>
      <right style="thin">
        <color indexed="64"/>
      </right>
      <top/>
      <bottom/>
      <diagonal/>
    </border>
    <border>
      <left/>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right/>
      <top/>
      <bottom style="thin">
        <color rgb="FF000000"/>
      </bottom>
      <diagonal/>
    </border>
    <border>
      <left style="thin">
        <color rgb="FF000000"/>
      </left>
      <right/>
      <top/>
      <bottom/>
      <diagonal/>
    </border>
    <border>
      <left style="thin">
        <color rgb="FFFFFFFF"/>
      </left>
      <right style="thin">
        <color rgb="FFFFFFFF"/>
      </right>
      <top style="thin">
        <color rgb="FFFFFFFF"/>
      </top>
      <bottom/>
      <diagonal/>
    </border>
  </borders>
  <cellStyleXfs count="12">
    <xf numFmtId="0" fontId="0" fillId="0" borderId="0"/>
    <xf numFmtId="41"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5" fillId="0" borderId="0"/>
    <xf numFmtId="0" fontId="8" fillId="2" borderId="1" applyNumberFormat="0" applyProtection="0">
      <alignment horizontal="left" wrapText="1"/>
    </xf>
    <xf numFmtId="0" fontId="1" fillId="0" borderId="0"/>
    <xf numFmtId="0" fontId="15" fillId="0" borderId="0"/>
    <xf numFmtId="0" fontId="15" fillId="0" borderId="0"/>
    <xf numFmtId="9"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427">
    <xf numFmtId="0" fontId="0" fillId="0" borderId="0" xfId="0"/>
    <xf numFmtId="17" fontId="4" fillId="2" borderId="0" xfId="0" quotePrefix="1" applyNumberFormat="1" applyFont="1" applyFill="1"/>
    <xf numFmtId="0" fontId="6" fillId="2" borderId="0" xfId="4" applyFont="1" applyFill="1" applyAlignment="1">
      <alignment horizontal="left" vertical="center"/>
    </xf>
    <xf numFmtId="0" fontId="7" fillId="2" borderId="0" xfId="4" applyFont="1" applyFill="1" applyAlignment="1">
      <alignment horizontal="left" vertical="center"/>
    </xf>
    <xf numFmtId="0" fontId="6" fillId="2" borderId="0" xfId="0" applyFont="1" applyFill="1"/>
    <xf numFmtId="0" fontId="6" fillId="2" borderId="0" xfId="0" applyFont="1" applyFill="1" applyAlignment="1">
      <alignment vertical="center"/>
    </xf>
    <xf numFmtId="0" fontId="4" fillId="2" borderId="0" xfId="5" applyFont="1" applyBorder="1" applyAlignment="1">
      <alignment horizontal="left"/>
    </xf>
    <xf numFmtId="0" fontId="7" fillId="2" borderId="0" xfId="6" applyFont="1" applyFill="1" applyAlignment="1">
      <alignment horizontal="left" vertical="center"/>
    </xf>
    <xf numFmtId="0" fontId="0" fillId="2" borderId="0" xfId="0" applyFill="1"/>
    <xf numFmtId="0" fontId="9" fillId="2" borderId="0" xfId="0" applyFont="1" applyFill="1"/>
    <xf numFmtId="0" fontId="9" fillId="2" borderId="0" xfId="3" applyFont="1" applyFill="1" applyAlignment="1" applyProtection="1">
      <alignment horizontal="left" vertical="center"/>
    </xf>
    <xf numFmtId="0" fontId="9" fillId="2" borderId="0" xfId="3" applyFont="1" applyFill="1" applyAlignment="1" applyProtection="1">
      <alignment vertical="center"/>
    </xf>
    <xf numFmtId="0" fontId="10" fillId="2" borderId="2" xfId="5" applyFont="1" applyBorder="1" applyAlignment="1">
      <alignment horizontal="left" vertical="center"/>
    </xf>
    <xf numFmtId="0" fontId="11" fillId="2" borderId="2" xfId="5" applyFont="1" applyBorder="1" applyAlignment="1">
      <alignment horizontal="left" vertical="center"/>
    </xf>
    <xf numFmtId="0" fontId="9" fillId="2" borderId="3" xfId="3" applyFont="1" applyFill="1" applyBorder="1" applyAlignment="1" applyProtection="1">
      <alignment horizontal="left" vertical="center"/>
    </xf>
    <xf numFmtId="0" fontId="9" fillId="2" borderId="3" xfId="3" applyFont="1" applyFill="1" applyBorder="1" applyAlignment="1" applyProtection="1">
      <alignment vertical="center"/>
    </xf>
    <xf numFmtId="0" fontId="9" fillId="2" borderId="0" xfId="3" applyFont="1" applyFill="1" applyBorder="1" applyAlignment="1" applyProtection="1">
      <alignment horizontal="left" vertical="center"/>
    </xf>
    <xf numFmtId="0" fontId="9" fillId="2" borderId="0" xfId="3" applyFont="1" applyFill="1" applyBorder="1" applyAlignment="1" applyProtection="1">
      <alignment vertical="center"/>
    </xf>
    <xf numFmtId="0" fontId="10" fillId="2" borderId="0" xfId="5" applyFont="1" applyBorder="1" applyAlignment="1">
      <alignment horizontal="left" vertical="center"/>
    </xf>
    <xf numFmtId="0" fontId="11" fillId="2" borderId="0" xfId="5" applyFont="1" applyBorder="1" applyAlignment="1">
      <alignment horizontal="left" vertical="center"/>
    </xf>
    <xf numFmtId="0" fontId="9" fillId="2" borderId="0" xfId="3" quotePrefix="1" applyFont="1" applyFill="1" applyAlignment="1" applyProtection="1">
      <alignment horizontal="left" vertical="center" indent="1"/>
    </xf>
    <xf numFmtId="0" fontId="9" fillId="2" borderId="0" xfId="3" applyFont="1" applyFill="1" applyBorder="1" applyAlignment="1" applyProtection="1">
      <alignment vertical="center" wrapText="1"/>
    </xf>
    <xf numFmtId="0" fontId="6" fillId="0" borderId="0" xfId="0" applyFont="1"/>
    <xf numFmtId="0" fontId="4" fillId="3" borderId="0" xfId="0" applyFont="1" applyFill="1"/>
    <xf numFmtId="0" fontId="4" fillId="3" borderId="0" xfId="0" applyFont="1" applyFill="1" applyAlignment="1">
      <alignment horizontal="center"/>
    </xf>
    <xf numFmtId="0" fontId="4" fillId="3" borderId="0" xfId="0" applyFont="1" applyFill="1" applyAlignment="1">
      <alignment horizontal="center" vertical="center" wrapText="1"/>
    </xf>
    <xf numFmtId="0" fontId="13" fillId="2" borderId="0" xfId="3" applyFont="1" applyFill="1" applyAlignment="1" applyProtection="1">
      <alignment horizontal="left" vertical="center"/>
    </xf>
    <xf numFmtId="0" fontId="13" fillId="2" borderId="0" xfId="3" quotePrefix="1" applyFont="1" applyFill="1" applyAlignment="1" applyProtection="1">
      <alignment horizontal="left" vertical="center" indent="1"/>
    </xf>
    <xf numFmtId="0" fontId="14" fillId="0" borderId="0" xfId="0" applyFont="1" applyAlignment="1">
      <alignment vertical="top" wrapText="1"/>
    </xf>
    <xf numFmtId="0" fontId="12" fillId="2" borderId="0" xfId="3" applyFont="1" applyFill="1" applyBorder="1" applyAlignment="1" applyProtection="1">
      <alignment vertical="center"/>
    </xf>
    <xf numFmtId="0" fontId="15" fillId="0" borderId="0" xfId="7" applyAlignment="1">
      <alignment vertical="center"/>
    </xf>
    <xf numFmtId="0" fontId="15" fillId="0" borderId="0" xfId="7" applyAlignment="1">
      <alignment vertical="center" wrapText="1"/>
    </xf>
    <xf numFmtId="0" fontId="16" fillId="0" borderId="0" xfId="7" applyFont="1" applyAlignment="1">
      <alignment vertical="center"/>
    </xf>
    <xf numFmtId="0" fontId="4" fillId="0" borderId="0" xfId="8" applyFont="1"/>
    <xf numFmtId="0" fontId="17" fillId="0" borderId="0" xfId="8" applyFont="1" applyAlignment="1">
      <alignment vertical="center"/>
    </xf>
    <xf numFmtId="0" fontId="18" fillId="0" borderId="0" xfId="7" applyFont="1" applyAlignment="1">
      <alignment vertical="center"/>
    </xf>
    <xf numFmtId="0" fontId="19" fillId="0" borderId="0" xfId="8" applyFont="1" applyAlignment="1">
      <alignment vertical="center" wrapText="1"/>
    </xf>
    <xf numFmtId="0" fontId="19" fillId="0" borderId="0" xfId="8" applyFont="1" applyAlignment="1">
      <alignment vertical="center"/>
    </xf>
    <xf numFmtId="0" fontId="20" fillId="0" borderId="0" xfId="7" applyFont="1" applyAlignment="1">
      <alignment vertical="center"/>
    </xf>
    <xf numFmtId="0" fontId="18" fillId="0" borderId="4" xfId="7" applyFont="1" applyBorder="1" applyAlignment="1">
      <alignment vertical="center" wrapText="1"/>
    </xf>
    <xf numFmtId="17" fontId="21" fillId="3" borderId="5" xfId="7" quotePrefix="1" applyNumberFormat="1" applyFont="1" applyFill="1" applyBorder="1" applyAlignment="1">
      <alignment horizontal="center" vertical="center"/>
    </xf>
    <xf numFmtId="0" fontId="21" fillId="3" borderId="5" xfId="7" applyFont="1" applyFill="1" applyBorder="1" applyAlignment="1">
      <alignment horizontal="left" vertical="center"/>
    </xf>
    <xf numFmtId="0" fontId="22" fillId="3" borderId="5" xfId="7" applyFont="1" applyFill="1" applyBorder="1" applyAlignment="1">
      <alignment horizontal="center" vertical="center"/>
    </xf>
    <xf numFmtId="0" fontId="18" fillId="0" borderId="5" xfId="7" applyFont="1" applyBorder="1" applyAlignment="1">
      <alignment horizontal="left" vertical="center" wrapText="1"/>
    </xf>
    <xf numFmtId="3" fontId="18" fillId="0" borderId="5" xfId="0" applyNumberFormat="1" applyFont="1" applyBorder="1" applyAlignment="1">
      <alignment horizontal="right"/>
    </xf>
    <xf numFmtId="0" fontId="18" fillId="4" borderId="5" xfId="7" applyFont="1" applyFill="1" applyBorder="1" applyAlignment="1">
      <alignment horizontal="left" vertical="center" wrapText="1"/>
    </xf>
    <xf numFmtId="3" fontId="18" fillId="0" borderId="5" xfId="0" applyNumberFormat="1" applyFont="1" applyBorder="1"/>
    <xf numFmtId="10" fontId="20" fillId="0" borderId="0" xfId="10" applyNumberFormat="1" applyFont="1" applyFill="1" applyAlignment="1">
      <alignment vertical="center"/>
    </xf>
    <xf numFmtId="10" fontId="20" fillId="0" borderId="0" xfId="9" applyNumberFormat="1" applyFont="1" applyAlignment="1">
      <alignment vertical="center"/>
    </xf>
    <xf numFmtId="3" fontId="20" fillId="0" borderId="0" xfId="7" applyNumberFormat="1" applyFont="1" applyAlignment="1">
      <alignment vertical="center"/>
    </xf>
    <xf numFmtId="10" fontId="20" fillId="0" borderId="0" xfId="7" applyNumberFormat="1" applyFont="1" applyAlignment="1">
      <alignment vertical="center"/>
    </xf>
    <xf numFmtId="0" fontId="18" fillId="2" borderId="5" xfId="7" applyFont="1" applyFill="1" applyBorder="1" applyAlignment="1">
      <alignment horizontal="left" vertical="center" wrapText="1"/>
    </xf>
    <xf numFmtId="0" fontId="25" fillId="0" borderId="0" xfId="7" applyFont="1" applyAlignment="1">
      <alignment vertical="center"/>
    </xf>
    <xf numFmtId="0" fontId="20" fillId="0" borderId="6" xfId="7" applyFont="1" applyBorder="1" applyAlignment="1">
      <alignment vertical="center" wrapText="1"/>
    </xf>
    <xf numFmtId="10" fontId="25" fillId="0" borderId="0" xfId="10" applyNumberFormat="1" applyFont="1" applyFill="1" applyAlignment="1">
      <alignment vertical="center"/>
    </xf>
    <xf numFmtId="10" fontId="25" fillId="0" borderId="6" xfId="10" applyNumberFormat="1" applyFont="1" applyFill="1" applyBorder="1" applyAlignment="1">
      <alignment vertical="center" wrapText="1"/>
    </xf>
    <xf numFmtId="9" fontId="25" fillId="0" borderId="0" xfId="10" applyFont="1" applyFill="1" applyAlignment="1">
      <alignment vertical="center"/>
    </xf>
    <xf numFmtId="0" fontId="5" fillId="5" borderId="0" xfId="0" applyFont="1" applyFill="1" applyAlignment="1">
      <alignment vertical="center" wrapText="1"/>
    </xf>
    <xf numFmtId="0" fontId="18" fillId="0" borderId="0" xfId="7" applyFont="1" applyAlignment="1">
      <alignment horizontal="left" vertical="center" wrapText="1"/>
    </xf>
    <xf numFmtId="0" fontId="5" fillId="0" borderId="0" xfId="0" applyFont="1" applyAlignment="1">
      <alignment vertical="center" wrapText="1"/>
    </xf>
    <xf numFmtId="0" fontId="6" fillId="5" borderId="0" xfId="0" applyFont="1" applyFill="1" applyAlignment="1">
      <alignment vertical="center" wrapText="1"/>
    </xf>
    <xf numFmtId="0" fontId="6" fillId="0" borderId="0" xfId="0" applyFont="1" applyAlignment="1">
      <alignment vertical="center" wrapText="1"/>
    </xf>
    <xf numFmtId="0" fontId="18" fillId="2" borderId="0" xfId="7" applyFont="1" applyFill="1" applyAlignment="1">
      <alignment horizontal="right" vertical="center" wrapText="1"/>
    </xf>
    <xf numFmtId="0" fontId="23" fillId="0" borderId="0" xfId="0" applyFont="1"/>
    <xf numFmtId="0" fontId="18" fillId="2" borderId="0" xfId="7" applyFont="1" applyFill="1" applyAlignment="1">
      <alignment horizontal="left" vertical="center" wrapText="1"/>
    </xf>
    <xf numFmtId="0" fontId="22" fillId="3" borderId="5" xfId="7" applyFont="1" applyFill="1" applyBorder="1" applyAlignment="1">
      <alignment horizontal="center" vertical="center" wrapText="1"/>
    </xf>
    <xf numFmtId="0" fontId="13" fillId="0" borderId="0" xfId="0" applyFont="1" applyAlignment="1">
      <alignment vertical="center" wrapText="1"/>
    </xf>
    <xf numFmtId="0" fontId="13" fillId="5" borderId="0" xfId="0" applyFont="1" applyFill="1" applyAlignment="1">
      <alignment vertical="center" wrapText="1"/>
    </xf>
    <xf numFmtId="0" fontId="20" fillId="2" borderId="0" xfId="7" applyFont="1" applyFill="1" applyAlignment="1">
      <alignment horizontal="left" vertical="center" wrapText="1"/>
    </xf>
    <xf numFmtId="0" fontId="27" fillId="3" borderId="5" xfId="7" applyFont="1" applyFill="1" applyBorder="1" applyAlignment="1">
      <alignment horizontal="left" vertical="center" wrapText="1"/>
    </xf>
    <xf numFmtId="41" fontId="27" fillId="3" borderId="5" xfId="1" applyFont="1" applyFill="1" applyBorder="1" applyAlignment="1">
      <alignment horizontal="left" vertical="center" wrapText="1"/>
    </xf>
    <xf numFmtId="0" fontId="18" fillId="2" borderId="5" xfId="7" applyFont="1" applyFill="1" applyBorder="1" applyAlignment="1">
      <alignment horizontal="left" vertical="center" wrapText="1" indent="1"/>
    </xf>
    <xf numFmtId="41" fontId="18" fillId="2" borderId="5" xfId="1" applyFont="1" applyFill="1" applyBorder="1" applyAlignment="1">
      <alignment horizontal="left" vertical="center" wrapText="1"/>
    </xf>
    <xf numFmtId="41" fontId="13" fillId="0" borderId="0" xfId="0" applyNumberFormat="1" applyFont="1" applyAlignment="1">
      <alignment vertical="center" wrapText="1"/>
    </xf>
    <xf numFmtId="0" fontId="24" fillId="5" borderId="5" xfId="0" applyFont="1" applyFill="1" applyBorder="1" applyAlignment="1">
      <alignment vertical="center" wrapText="1"/>
    </xf>
    <xf numFmtId="0" fontId="18" fillId="4" borderId="5" xfId="7" applyFont="1" applyFill="1" applyBorder="1" applyAlignment="1">
      <alignment horizontal="left" vertical="center" wrapText="1" indent="1"/>
    </xf>
    <xf numFmtId="41" fontId="18" fillId="4" borderId="5" xfId="7" applyNumberFormat="1" applyFont="1" applyFill="1" applyBorder="1" applyAlignment="1">
      <alignment horizontal="left" vertical="center" wrapText="1"/>
    </xf>
    <xf numFmtId="41" fontId="18" fillId="2" borderId="5" xfId="7" applyNumberFormat="1" applyFont="1" applyFill="1" applyBorder="1" applyAlignment="1">
      <alignment horizontal="left" vertical="center" wrapText="1"/>
    </xf>
    <xf numFmtId="3" fontId="28" fillId="5" borderId="0" xfId="0" applyNumberFormat="1" applyFont="1" applyFill="1" applyAlignment="1">
      <alignment vertical="center" wrapText="1"/>
    </xf>
    <xf numFmtId="41" fontId="28" fillId="5" borderId="0" xfId="0" applyNumberFormat="1" applyFont="1" applyFill="1" applyAlignment="1">
      <alignment vertical="center" wrapText="1"/>
    </xf>
    <xf numFmtId="0" fontId="28" fillId="5" borderId="0" xfId="0" applyFont="1" applyFill="1" applyAlignment="1">
      <alignment vertical="center" wrapText="1"/>
    </xf>
    <xf numFmtId="0" fontId="5" fillId="5" borderId="0" xfId="0" applyFont="1" applyFill="1" applyAlignment="1">
      <alignment vertical="center"/>
    </xf>
    <xf numFmtId="0" fontId="29" fillId="0" borderId="0" xfId="8" applyFont="1"/>
    <xf numFmtId="0" fontId="30" fillId="0" borderId="0" xfId="8" applyFont="1"/>
    <xf numFmtId="0" fontId="18" fillId="0" borderId="0" xfId="8" applyFont="1"/>
    <xf numFmtId="0" fontId="9" fillId="0" borderId="0" xfId="0" applyFont="1"/>
    <xf numFmtId="0" fontId="9" fillId="0" borderId="0" xfId="0" applyFont="1" applyAlignment="1">
      <alignment vertical="center"/>
    </xf>
    <xf numFmtId="41" fontId="31" fillId="0" borderId="0" xfId="8" applyNumberFormat="1" applyFont="1"/>
    <xf numFmtId="0" fontId="21" fillId="3" borderId="5" xfId="7" applyFont="1" applyFill="1" applyBorder="1" applyAlignment="1">
      <alignment horizontal="left" vertical="center" wrapText="1"/>
    </xf>
    <xf numFmtId="0" fontId="26" fillId="0" borderId="0" xfId="0" applyFont="1"/>
    <xf numFmtId="0" fontId="24" fillId="0" borderId="0" xfId="0" applyFont="1"/>
    <xf numFmtId="0" fontId="33" fillId="0" borderId="0" xfId="0" applyFont="1"/>
    <xf numFmtId="164" fontId="26" fillId="0" borderId="0" xfId="10" applyNumberFormat="1" applyFont="1"/>
    <xf numFmtId="0" fontId="4" fillId="0" borderId="0" xfId="8" applyFont="1" applyAlignment="1">
      <alignment vertical="center"/>
    </xf>
    <xf numFmtId="0" fontId="16" fillId="0" borderId="0" xfId="0" applyFont="1"/>
    <xf numFmtId="0" fontId="35" fillId="0" borderId="0" xfId="7" applyFont="1" applyAlignment="1">
      <alignment horizontal="left" vertical="center" wrapText="1"/>
    </xf>
    <xf numFmtId="0" fontId="9" fillId="0" borderId="5" xfId="0" applyFont="1" applyBorder="1"/>
    <xf numFmtId="0" fontId="37" fillId="0" borderId="5" xfId="0" applyFont="1" applyBorder="1" applyAlignment="1">
      <alignment wrapText="1"/>
    </xf>
    <xf numFmtId="10" fontId="9" fillId="0" borderId="5" xfId="10" applyNumberFormat="1" applyFont="1" applyBorder="1"/>
    <xf numFmtId="41" fontId="0" fillId="0" borderId="0" xfId="0" applyNumberFormat="1"/>
    <xf numFmtId="0" fontId="0" fillId="0" borderId="0" xfId="0" applyAlignment="1">
      <alignment vertical="center" wrapText="1"/>
    </xf>
    <xf numFmtId="0" fontId="39" fillId="3" borderId="10" xfId="0" applyFont="1" applyFill="1" applyBorder="1" applyAlignment="1">
      <alignment vertical="center" wrapText="1"/>
    </xf>
    <xf numFmtId="0" fontId="0" fillId="0" borderId="10" xfId="0" applyBorder="1" applyAlignment="1">
      <alignment vertical="center" wrapText="1"/>
    </xf>
    <xf numFmtId="0" fontId="2" fillId="0" borderId="10" xfId="0" applyFont="1" applyBorder="1" applyAlignment="1">
      <alignment vertical="center" wrapText="1"/>
    </xf>
    <xf numFmtId="0" fontId="40" fillId="6" borderId="10" xfId="0" applyFont="1" applyFill="1" applyBorder="1" applyAlignment="1">
      <alignment vertical="center" wrapText="1"/>
    </xf>
    <xf numFmtId="0" fontId="0" fillId="0" borderId="10" xfId="0" applyBorder="1" applyAlignment="1">
      <alignment horizontal="left" vertical="center" wrapText="1" indent="1"/>
    </xf>
    <xf numFmtId="0" fontId="0" fillId="0" borderId="0" xfId="0" applyAlignment="1">
      <alignment horizontal="right" vertical="center" wrapText="1"/>
    </xf>
    <xf numFmtId="0" fontId="41" fillId="6" borderId="10" xfId="0" applyFont="1" applyFill="1" applyBorder="1" applyAlignment="1">
      <alignment vertical="center" wrapText="1"/>
    </xf>
    <xf numFmtId="0" fontId="42" fillId="0" borderId="10" xfId="0" applyFont="1" applyBorder="1" applyAlignment="1">
      <alignment vertical="center" wrapText="1"/>
    </xf>
    <xf numFmtId="17" fontId="21" fillId="3" borderId="5" xfId="7" quotePrefix="1" applyNumberFormat="1" applyFont="1" applyFill="1" applyBorder="1" applyAlignment="1">
      <alignment horizontal="center" vertical="center" wrapText="1"/>
    </xf>
    <xf numFmtId="0" fontId="43" fillId="0" borderId="5" xfId="7" applyFont="1" applyBorder="1" applyAlignment="1">
      <alignment horizontal="left" vertical="center" wrapText="1"/>
    </xf>
    <xf numFmtId="0" fontId="9" fillId="0" borderId="10" xfId="0" applyFont="1" applyBorder="1" applyAlignment="1">
      <alignment vertical="center" wrapText="1"/>
    </xf>
    <xf numFmtId="0" fontId="44" fillId="6" borderId="10" xfId="0" applyFont="1" applyFill="1" applyBorder="1" applyAlignment="1">
      <alignment vertical="center" wrapText="1"/>
    </xf>
    <xf numFmtId="0" fontId="37" fillId="0" borderId="10" xfId="0" applyFont="1" applyBorder="1" applyAlignment="1">
      <alignment vertical="center" wrapText="1"/>
    </xf>
    <xf numFmtId="0" fontId="22" fillId="3" borderId="5" xfId="7" applyFont="1" applyFill="1" applyBorder="1" applyAlignment="1">
      <alignment horizontal="left" vertical="center"/>
    </xf>
    <xf numFmtId="0" fontId="45" fillId="6" borderId="10" xfId="0" applyFont="1" applyFill="1" applyBorder="1" applyAlignment="1">
      <alignment vertical="center" wrapText="1"/>
    </xf>
    <xf numFmtId="0" fontId="46" fillId="0" borderId="10" xfId="0" applyFont="1" applyBorder="1" applyAlignment="1">
      <alignment vertical="center" wrapText="1"/>
    </xf>
    <xf numFmtId="0" fontId="47" fillId="0" borderId="0" xfId="7" applyFont="1" applyAlignment="1">
      <alignment vertical="center"/>
    </xf>
    <xf numFmtId="0" fontId="48" fillId="0" borderId="0" xfId="7" applyFont="1" applyAlignment="1">
      <alignment vertical="center"/>
    </xf>
    <xf numFmtId="3" fontId="23" fillId="0" borderId="10" xfId="0" applyNumberFormat="1" applyFont="1" applyBorder="1" applyAlignment="1">
      <alignment horizontal="center" vertical="center" wrapText="1"/>
    </xf>
    <xf numFmtId="0" fontId="23" fillId="0" borderId="10" xfId="0" applyFont="1" applyBorder="1" applyAlignment="1">
      <alignment vertical="center" wrapText="1"/>
    </xf>
    <xf numFmtId="3" fontId="32" fillId="0" borderId="10" xfId="0" applyNumberFormat="1" applyFont="1" applyBorder="1" applyAlignment="1">
      <alignment horizontal="center" vertical="center" wrapText="1"/>
    </xf>
    <xf numFmtId="0" fontId="38" fillId="6" borderId="10" xfId="0" applyFont="1" applyFill="1" applyBorder="1" applyAlignment="1">
      <alignment horizontal="center" vertical="center" wrapText="1"/>
    </xf>
    <xf numFmtId="0" fontId="38" fillId="6" borderId="10" xfId="0" applyFont="1" applyFill="1" applyBorder="1" applyAlignment="1">
      <alignment vertical="center" wrapText="1"/>
    </xf>
    <xf numFmtId="1" fontId="32" fillId="0" borderId="10" xfId="0" applyNumberFormat="1" applyFont="1" applyBorder="1" applyAlignment="1">
      <alignment horizontal="center" vertical="center" wrapText="1"/>
    </xf>
    <xf numFmtId="10" fontId="32" fillId="0" borderId="10" xfId="0" applyNumberFormat="1" applyFont="1" applyBorder="1" applyAlignment="1">
      <alignment horizontal="center" vertical="center" wrapText="1"/>
    </xf>
    <xf numFmtId="10" fontId="23" fillId="0" borderId="10" xfId="0" applyNumberFormat="1" applyFont="1" applyBorder="1" applyAlignment="1">
      <alignment horizontal="center" vertical="center" wrapText="1"/>
    </xf>
    <xf numFmtId="10" fontId="23" fillId="7" borderId="10" xfId="0" applyNumberFormat="1" applyFont="1" applyFill="1" applyBorder="1" applyAlignment="1">
      <alignment horizontal="center" vertical="center" wrapText="1"/>
    </xf>
    <xf numFmtId="3" fontId="23" fillId="0" borderId="0" xfId="0" applyNumberFormat="1" applyFont="1" applyAlignment="1">
      <alignment horizontal="center" vertical="center" wrapText="1"/>
    </xf>
    <xf numFmtId="0" fontId="23" fillId="0" borderId="0" xfId="0" applyFont="1" applyAlignment="1">
      <alignment vertical="center" wrapText="1"/>
    </xf>
    <xf numFmtId="0" fontId="49" fillId="3" borderId="10" xfId="0" applyFont="1" applyFill="1" applyBorder="1" applyAlignment="1">
      <alignment horizontal="center" vertical="center" wrapText="1"/>
    </xf>
    <xf numFmtId="0" fontId="49" fillId="3" borderId="10" xfId="0" applyFont="1" applyFill="1" applyBorder="1" applyAlignment="1">
      <alignment vertical="center" wrapText="1"/>
    </xf>
    <xf numFmtId="0" fontId="44" fillId="6" borderId="10" xfId="0" applyFont="1" applyFill="1" applyBorder="1" applyAlignment="1">
      <alignment horizontal="left" vertical="center" wrapText="1"/>
    </xf>
    <xf numFmtId="0" fontId="22" fillId="3" borderId="5" xfId="7" applyFont="1" applyFill="1" applyBorder="1" applyAlignment="1">
      <alignment horizontal="left" vertical="center" wrapText="1"/>
    </xf>
    <xf numFmtId="3" fontId="9" fillId="0" borderId="10" xfId="0" applyNumberFormat="1" applyFont="1" applyBorder="1" applyAlignment="1">
      <alignment horizontal="center" vertical="center" wrapText="1"/>
    </xf>
    <xf numFmtId="0" fontId="9" fillId="0" borderId="10" xfId="0" applyFont="1" applyBorder="1" applyAlignment="1">
      <alignment horizontal="center" vertical="center" wrapText="1"/>
    </xf>
    <xf numFmtId="3" fontId="37" fillId="0" borderId="10" xfId="0" applyNumberFormat="1" applyFont="1" applyBorder="1" applyAlignment="1">
      <alignment horizontal="center" vertical="center" wrapText="1"/>
    </xf>
    <xf numFmtId="0" fontId="35" fillId="4" borderId="5" xfId="7" applyFont="1" applyFill="1" applyBorder="1" applyAlignment="1">
      <alignment horizontal="left" vertical="center"/>
    </xf>
    <xf numFmtId="0" fontId="35" fillId="0" borderId="5" xfId="7" applyFont="1" applyBorder="1" applyAlignment="1">
      <alignment horizontal="left" vertical="center"/>
    </xf>
    <xf numFmtId="0" fontId="44" fillId="6" borderId="10" xfId="0" applyFont="1" applyFill="1" applyBorder="1" applyAlignment="1">
      <alignment horizontal="center" vertical="center" wrapText="1"/>
    </xf>
    <xf numFmtId="10" fontId="35" fillId="0" borderId="5" xfId="10" applyNumberFormat="1" applyFont="1" applyBorder="1" applyAlignment="1">
      <alignment horizontal="right" vertical="center" wrapText="1"/>
    </xf>
    <xf numFmtId="1" fontId="37" fillId="0" borderId="10" xfId="0" applyNumberFormat="1" applyFont="1" applyBorder="1" applyAlignment="1">
      <alignment horizontal="center" vertical="center" wrapText="1"/>
    </xf>
    <xf numFmtId="10" fontId="37" fillId="0" borderId="10" xfId="0" applyNumberFormat="1" applyFont="1" applyBorder="1" applyAlignment="1">
      <alignment horizontal="center" vertical="center" wrapText="1"/>
    </xf>
    <xf numFmtId="10" fontId="9" fillId="0" borderId="10" xfId="0" applyNumberFormat="1" applyFont="1" applyBorder="1" applyAlignment="1">
      <alignment horizontal="center" vertical="center" wrapText="1"/>
    </xf>
    <xf numFmtId="0" fontId="44" fillId="8" borderId="10" xfId="0" applyFont="1" applyFill="1" applyBorder="1" applyAlignment="1">
      <alignment vertical="center" wrapText="1"/>
    </xf>
    <xf numFmtId="0" fontId="44" fillId="8" borderId="10" xfId="0" applyFont="1" applyFill="1" applyBorder="1" applyAlignment="1">
      <alignment horizontal="center" vertical="center" wrapText="1"/>
    </xf>
    <xf numFmtId="3" fontId="43" fillId="0" borderId="5" xfId="0" applyNumberFormat="1" applyFont="1" applyBorder="1"/>
    <xf numFmtId="0" fontId="39" fillId="3" borderId="10" xfId="0" applyFont="1" applyFill="1" applyBorder="1" applyAlignment="1">
      <alignment wrapText="1"/>
    </xf>
    <xf numFmtId="3" fontId="0" fillId="0" borderId="10" xfId="0" applyNumberFormat="1" applyBorder="1"/>
    <xf numFmtId="3" fontId="0" fillId="0" borderId="10" xfId="0" applyNumberFormat="1" applyBorder="1" applyAlignment="1">
      <alignment vertical="center"/>
    </xf>
    <xf numFmtId="3" fontId="2" fillId="0" borderId="10" xfId="0" applyNumberFormat="1" applyFont="1" applyBorder="1"/>
    <xf numFmtId="3" fontId="0" fillId="0" borderId="10" xfId="0" applyNumberFormat="1" applyBorder="1" applyAlignment="1">
      <alignment horizontal="right"/>
    </xf>
    <xf numFmtId="0" fontId="9" fillId="0" borderId="10" xfId="0" applyFont="1" applyBorder="1" applyAlignment="1">
      <alignment horizontal="left" wrapText="1" indent="1"/>
    </xf>
    <xf numFmtId="0" fontId="9" fillId="0" borderId="10" xfId="0" applyFont="1" applyBorder="1" applyAlignment="1">
      <alignment wrapText="1"/>
    </xf>
    <xf numFmtId="0" fontId="37" fillId="0" borderId="10" xfId="0" applyFont="1" applyBorder="1" applyAlignment="1">
      <alignment wrapText="1"/>
    </xf>
    <xf numFmtId="0" fontId="36" fillId="3" borderId="10" xfId="0" applyFont="1" applyFill="1" applyBorder="1" applyAlignment="1">
      <alignment wrapText="1"/>
    </xf>
    <xf numFmtId="0" fontId="44" fillId="0" borderId="10" xfId="0" applyFont="1" applyBorder="1" applyAlignment="1">
      <alignment horizontal="left" wrapText="1" indent="1"/>
    </xf>
    <xf numFmtId="0" fontId="9" fillId="0" borderId="10" xfId="0" applyFont="1" applyBorder="1" applyAlignment="1">
      <alignment horizontal="left" wrapText="1"/>
    </xf>
    <xf numFmtId="0" fontId="22" fillId="3" borderId="10" xfId="0" applyFont="1" applyFill="1" applyBorder="1" applyAlignment="1">
      <alignment wrapText="1"/>
    </xf>
    <xf numFmtId="0" fontId="9" fillId="0" borderId="5" xfId="0" applyFont="1" applyBorder="1" applyAlignment="1">
      <alignment vertical="center" wrapText="1"/>
    </xf>
    <xf numFmtId="0" fontId="9" fillId="0" borderId="5" xfId="0" applyFont="1" applyBorder="1" applyAlignment="1">
      <alignment horizontal="center" vertical="center" wrapText="1"/>
    </xf>
    <xf numFmtId="0" fontId="18" fillId="0" borderId="0" xfId="7" applyFont="1" applyAlignment="1">
      <alignment horizontal="center" vertical="center"/>
    </xf>
    <xf numFmtId="0" fontId="9" fillId="0" borderId="0" xfId="0" applyFont="1" applyAlignment="1">
      <alignment horizontal="right" vertical="center"/>
    </xf>
    <xf numFmtId="0" fontId="18" fillId="0" borderId="0" xfId="7" applyFont="1" applyAlignment="1">
      <alignment horizontal="right" vertical="center" wrapText="1"/>
    </xf>
    <xf numFmtId="0" fontId="48" fillId="0" borderId="11" xfId="0" applyFont="1" applyBorder="1"/>
    <xf numFmtId="0" fontId="0" fillId="0" borderId="0" xfId="0" applyAlignment="1">
      <alignment vertical="center"/>
    </xf>
    <xf numFmtId="0" fontId="50" fillId="0" borderId="0" xfId="0" applyFont="1" applyAlignment="1">
      <alignment vertical="center"/>
    </xf>
    <xf numFmtId="0" fontId="50" fillId="2" borderId="0" xfId="0" applyFont="1" applyFill="1" applyAlignment="1">
      <alignment vertical="center"/>
    </xf>
    <xf numFmtId="0" fontId="51" fillId="3" borderId="10" xfId="0" applyFont="1" applyFill="1" applyBorder="1"/>
    <xf numFmtId="0" fontId="52" fillId="0" borderId="10" xfId="0" applyFont="1" applyBorder="1" applyAlignment="1">
      <alignment vertical="center" wrapText="1"/>
    </xf>
    <xf numFmtId="0" fontId="50" fillId="0" borderId="10" xfId="0" applyFont="1" applyBorder="1" applyAlignment="1">
      <alignment horizontal="left" vertical="center" wrapText="1" indent="1"/>
    </xf>
    <xf numFmtId="3" fontId="53" fillId="0" borderId="10" xfId="0" applyNumberFormat="1" applyFont="1" applyBorder="1" applyAlignment="1">
      <alignment horizontal="center" vertical="center" wrapText="1"/>
    </xf>
    <xf numFmtId="0" fontId="50" fillId="0" borderId="10" xfId="0" applyFont="1" applyBorder="1" applyAlignment="1">
      <alignment horizontal="center" vertical="center"/>
    </xf>
    <xf numFmtId="3" fontId="51" fillId="3" borderId="10" xfId="0" applyNumberFormat="1" applyFont="1" applyFill="1" applyBorder="1" applyAlignment="1">
      <alignment horizontal="center" vertical="center" wrapText="1"/>
    </xf>
    <xf numFmtId="0" fontId="51" fillId="3" borderId="10" xfId="0" applyFont="1" applyFill="1" applyBorder="1" applyAlignment="1">
      <alignment horizontal="center" vertical="center"/>
    </xf>
    <xf numFmtId="0" fontId="54" fillId="0" borderId="0" xfId="0" applyFont="1" applyAlignment="1">
      <alignment vertical="center"/>
    </xf>
    <xf numFmtId="0" fontId="50" fillId="0" borderId="10" xfId="0" applyFont="1" applyBorder="1" applyAlignment="1">
      <alignment vertical="center" wrapText="1"/>
    </xf>
    <xf numFmtId="10" fontId="52" fillId="0" borderId="10" xfId="0" applyNumberFormat="1" applyFont="1" applyBorder="1" applyAlignment="1">
      <alignment horizontal="center" vertical="center"/>
    </xf>
    <xf numFmtId="0" fontId="9" fillId="0" borderId="5" xfId="0" applyFont="1" applyBorder="1" applyAlignment="1">
      <alignment vertical="center"/>
    </xf>
    <xf numFmtId="0" fontId="9" fillId="0" borderId="5" xfId="0" applyFont="1" applyBorder="1" applyAlignment="1">
      <alignment horizontal="left" vertical="center" wrapText="1"/>
    </xf>
    <xf numFmtId="0" fontId="37" fillId="0" borderId="5" xfId="0" applyFont="1" applyBorder="1" applyAlignment="1">
      <alignment vertical="center"/>
    </xf>
    <xf numFmtId="3" fontId="59" fillId="0" borderId="5" xfId="0" applyNumberFormat="1" applyFont="1" applyBorder="1" applyAlignment="1">
      <alignment horizontal="center" vertical="center"/>
    </xf>
    <xf numFmtId="3" fontId="59" fillId="0" borderId="5" xfId="0" applyNumberFormat="1" applyFont="1" applyBorder="1" applyAlignment="1">
      <alignment horizontal="center" vertical="center" wrapText="1"/>
    </xf>
    <xf numFmtId="3" fontId="59" fillId="9" borderId="5" xfId="0" applyNumberFormat="1" applyFont="1" applyFill="1" applyBorder="1" applyAlignment="1">
      <alignment horizontal="center" vertical="center" wrapText="1"/>
    </xf>
    <xf numFmtId="3" fontId="59" fillId="9" borderId="5" xfId="0" applyNumberFormat="1" applyFont="1" applyFill="1" applyBorder="1" applyAlignment="1">
      <alignment horizontal="center" vertical="center"/>
    </xf>
    <xf numFmtId="3" fontId="60" fillId="0" borderId="5" xfId="0" applyNumberFormat="1" applyFont="1" applyBorder="1" applyAlignment="1">
      <alignment horizontal="center" vertical="center"/>
    </xf>
    <xf numFmtId="3" fontId="60" fillId="0" borderId="5" xfId="0" applyNumberFormat="1" applyFont="1" applyBorder="1" applyAlignment="1">
      <alignment horizontal="center" vertical="center" wrapText="1"/>
    </xf>
    <xf numFmtId="41" fontId="9" fillId="0" borderId="5" xfId="11" applyFont="1" applyBorder="1"/>
    <xf numFmtId="41" fontId="37" fillId="0" borderId="5" xfId="11" applyFont="1" applyBorder="1"/>
    <xf numFmtId="0" fontId="56" fillId="0" borderId="0" xfId="0" applyFont="1" applyAlignment="1">
      <alignment horizontal="center" vertical="center"/>
    </xf>
    <xf numFmtId="0" fontId="57" fillId="0" borderId="0" xfId="0" applyFont="1" applyAlignment="1">
      <alignment horizontal="center"/>
    </xf>
    <xf numFmtId="0" fontId="57" fillId="0" borderId="0" xfId="0" applyFont="1" applyAlignment="1">
      <alignment horizontal="center" vertical="center"/>
    </xf>
    <xf numFmtId="0" fontId="9" fillId="0" borderId="0" xfId="0" applyFont="1" applyAlignment="1">
      <alignment horizontal="right"/>
    </xf>
    <xf numFmtId="0" fontId="36" fillId="0" borderId="0" xfId="0" applyFont="1" applyAlignment="1">
      <alignment horizontal="right"/>
    </xf>
    <xf numFmtId="0" fontId="59" fillId="0" borderId="0" xfId="0" applyFont="1" applyAlignment="1">
      <alignment horizontal="right"/>
    </xf>
    <xf numFmtId="0" fontId="62" fillId="0" borderId="0" xfId="0" applyFont="1" applyAlignment="1">
      <alignment horizontal="right" vertical="center"/>
    </xf>
    <xf numFmtId="0" fontId="63" fillId="0" borderId="0" xfId="0" applyFont="1"/>
    <xf numFmtId="0" fontId="0" fillId="3" borderId="0" xfId="0" applyFill="1"/>
    <xf numFmtId="17" fontId="64" fillId="10" borderId="10" xfId="0" applyNumberFormat="1" applyFont="1" applyFill="1" applyBorder="1" applyAlignment="1">
      <alignment horizontal="center" vertical="center" wrapText="1"/>
    </xf>
    <xf numFmtId="0" fontId="64" fillId="10" borderId="10" xfId="0" applyFont="1" applyFill="1" applyBorder="1" applyAlignment="1">
      <alignment horizontal="center" vertical="center" wrapText="1"/>
    </xf>
    <xf numFmtId="0" fontId="18" fillId="2" borderId="0" xfId="7" applyFont="1" applyFill="1" applyAlignment="1">
      <alignment horizontal="left" wrapText="1"/>
    </xf>
    <xf numFmtId="0" fontId="9" fillId="0" borderId="10" xfId="0" applyFont="1" applyBorder="1" applyAlignment="1">
      <alignment horizontal="left" vertical="center" wrapText="1" indent="1"/>
    </xf>
    <xf numFmtId="0" fontId="18" fillId="0" borderId="5" xfId="7" applyFont="1" applyBorder="1" applyAlignment="1">
      <alignment horizontal="left" vertical="center" wrapText="1" indent="1"/>
    </xf>
    <xf numFmtId="0" fontId="44" fillId="6" borderId="10" xfId="0" applyFont="1" applyFill="1" applyBorder="1" applyAlignment="1">
      <alignment horizontal="left" vertical="center" wrapText="1" indent="1"/>
    </xf>
    <xf numFmtId="0" fontId="18" fillId="0" borderId="0" xfId="7" applyFont="1" applyAlignment="1">
      <alignment horizontal="right" vertical="center"/>
    </xf>
    <xf numFmtId="0" fontId="35" fillId="0" borderId="0" xfId="7" applyFont="1" applyAlignment="1">
      <alignment vertical="center"/>
    </xf>
    <xf numFmtId="0" fontId="35" fillId="0" borderId="4" xfId="7" applyFont="1" applyBorder="1" applyAlignment="1">
      <alignment vertical="center" wrapText="1"/>
    </xf>
    <xf numFmtId="17" fontId="22" fillId="3" borderId="5" xfId="7" quotePrefix="1" applyNumberFormat="1" applyFont="1" applyFill="1" applyBorder="1" applyAlignment="1">
      <alignment horizontal="center" vertical="center"/>
    </xf>
    <xf numFmtId="0" fontId="65" fillId="0" borderId="0" xfId="7" applyFont="1" applyAlignment="1">
      <alignment vertical="center"/>
    </xf>
    <xf numFmtId="0" fontId="35" fillId="0" borderId="5" xfId="7" applyFont="1" applyBorder="1" applyAlignment="1">
      <alignment horizontal="left" vertical="center" wrapText="1"/>
    </xf>
    <xf numFmtId="3" fontId="35" fillId="0" borderId="5" xfId="0" applyNumberFormat="1" applyFont="1" applyBorder="1" applyAlignment="1">
      <alignment horizontal="right" vertical="center"/>
    </xf>
    <xf numFmtId="0" fontId="35" fillId="4" borderId="5" xfId="7" applyFont="1" applyFill="1" applyBorder="1" applyAlignment="1">
      <alignment horizontal="left" vertical="center" wrapText="1"/>
    </xf>
    <xf numFmtId="0" fontId="9" fillId="4" borderId="5" xfId="0" applyFont="1" applyFill="1" applyBorder="1" applyAlignment="1">
      <alignment vertical="center"/>
    </xf>
    <xf numFmtId="3" fontId="35" fillId="0" borderId="5" xfId="0" applyNumberFormat="1" applyFont="1" applyBorder="1" applyAlignment="1">
      <alignment vertical="center"/>
    </xf>
    <xf numFmtId="0" fontId="35" fillId="3" borderId="5" xfId="7" applyFont="1" applyFill="1" applyBorder="1" applyAlignment="1">
      <alignment vertical="center"/>
    </xf>
    <xf numFmtId="10" fontId="35" fillId="0" borderId="5" xfId="9" applyNumberFormat="1" applyFont="1" applyBorder="1" applyAlignment="1">
      <alignment horizontal="right" vertical="center"/>
    </xf>
    <xf numFmtId="10" fontId="35" fillId="4" borderId="5" xfId="9" applyNumberFormat="1" applyFont="1" applyFill="1" applyBorder="1" applyAlignment="1">
      <alignment horizontal="right" vertical="center"/>
    </xf>
    <xf numFmtId="10" fontId="35" fillId="0" borderId="5" xfId="9" applyNumberFormat="1" applyFont="1" applyFill="1" applyBorder="1" applyAlignment="1">
      <alignment horizontal="right" vertical="center"/>
    </xf>
    <xf numFmtId="10" fontId="65" fillId="0" borderId="0" xfId="10" applyNumberFormat="1" applyFont="1" applyFill="1" applyAlignment="1">
      <alignment vertical="center"/>
    </xf>
    <xf numFmtId="10" fontId="35" fillId="0" borderId="5" xfId="10" applyNumberFormat="1" applyFont="1" applyFill="1" applyBorder="1" applyAlignment="1">
      <alignment horizontal="right" vertical="center"/>
    </xf>
    <xf numFmtId="10" fontId="35" fillId="0" borderId="5" xfId="9" applyNumberFormat="1" applyFont="1" applyFill="1" applyBorder="1" applyAlignment="1">
      <alignment vertical="center"/>
    </xf>
    <xf numFmtId="10" fontId="65" fillId="0" borderId="0" xfId="7" applyNumberFormat="1" applyFont="1" applyAlignment="1">
      <alignment vertical="center"/>
    </xf>
    <xf numFmtId="0" fontId="61" fillId="0" borderId="0" xfId="0" applyFont="1" applyAlignment="1">
      <alignment vertical="center"/>
    </xf>
    <xf numFmtId="0" fontId="35" fillId="2" borderId="5" xfId="7" applyFont="1" applyFill="1" applyBorder="1" applyAlignment="1">
      <alignment horizontal="left" vertical="center" wrapText="1"/>
    </xf>
    <xf numFmtId="3" fontId="9" fillId="2" borderId="5" xfId="0" applyNumberFormat="1" applyFont="1" applyFill="1" applyBorder="1" applyAlignment="1">
      <alignment vertical="center"/>
    </xf>
    <xf numFmtId="0" fontId="65" fillId="0" borderId="0" xfId="7" applyFont="1" applyAlignment="1">
      <alignment vertical="center" wrapText="1"/>
    </xf>
    <xf numFmtId="0" fontId="66" fillId="0" borderId="0" xfId="7" applyFont="1" applyAlignment="1">
      <alignment vertical="center"/>
    </xf>
    <xf numFmtId="10" fontId="9" fillId="2" borderId="7" xfId="0" applyNumberFormat="1" applyFont="1" applyFill="1" applyBorder="1" applyAlignment="1">
      <alignment vertical="center"/>
    </xf>
    <xf numFmtId="0" fontId="65" fillId="0" borderId="6" xfId="7" applyFont="1" applyBorder="1" applyAlignment="1">
      <alignment vertical="center"/>
    </xf>
    <xf numFmtId="0" fontId="65" fillId="0" borderId="6" xfId="7" applyFont="1" applyBorder="1" applyAlignment="1">
      <alignment vertical="center" wrapText="1"/>
    </xf>
    <xf numFmtId="10" fontId="35" fillId="0" borderId="5" xfId="10" applyNumberFormat="1" applyFont="1" applyBorder="1" applyAlignment="1">
      <alignment horizontal="right" vertical="center"/>
    </xf>
    <xf numFmtId="10" fontId="66" fillId="0" borderId="0" xfId="10" applyNumberFormat="1" applyFont="1" applyFill="1" applyAlignment="1">
      <alignment vertical="center"/>
    </xf>
    <xf numFmtId="10" fontId="66" fillId="0" borderId="6" xfId="10" applyNumberFormat="1" applyFont="1" applyFill="1" applyBorder="1" applyAlignment="1">
      <alignment vertical="center" wrapText="1"/>
    </xf>
    <xf numFmtId="9" fontId="66" fillId="0" borderId="0" xfId="10" applyFont="1" applyFill="1" applyAlignment="1">
      <alignment vertical="center"/>
    </xf>
    <xf numFmtId="0" fontId="58" fillId="5" borderId="0" xfId="0" applyFont="1" applyFill="1" applyAlignment="1">
      <alignment vertical="center" wrapText="1"/>
    </xf>
    <xf numFmtId="0" fontId="18" fillId="0" borderId="4" xfId="7" applyFont="1" applyBorder="1" applyAlignment="1">
      <alignment wrapText="1"/>
    </xf>
    <xf numFmtId="0" fontId="18" fillId="6" borderId="5" xfId="7" applyFont="1" applyFill="1" applyBorder="1" applyAlignment="1">
      <alignment horizontal="left" vertical="center" wrapText="1"/>
    </xf>
    <xf numFmtId="0" fontId="18" fillId="6" borderId="5" xfId="7" applyFont="1" applyFill="1" applyBorder="1" applyAlignment="1">
      <alignment horizontal="center" vertical="center" wrapText="1"/>
    </xf>
    <xf numFmtId="0" fontId="35" fillId="6" borderId="5" xfId="7" applyFont="1" applyFill="1" applyBorder="1" applyAlignment="1">
      <alignment horizontal="left" vertical="center"/>
    </xf>
    <xf numFmtId="0" fontId="18" fillId="6" borderId="5" xfId="7" applyFont="1" applyFill="1" applyBorder="1" applyAlignment="1">
      <alignment horizontal="left" vertical="center" wrapText="1" indent="1"/>
    </xf>
    <xf numFmtId="0" fontId="67" fillId="3" borderId="5" xfId="7" applyFont="1" applyFill="1" applyBorder="1" applyAlignment="1">
      <alignment horizontal="left" vertical="center" wrapText="1"/>
    </xf>
    <xf numFmtId="0" fontId="35" fillId="2" borderId="5" xfId="7" applyFont="1" applyFill="1" applyBorder="1" applyAlignment="1">
      <alignment horizontal="center" vertical="center" wrapText="1"/>
    </xf>
    <xf numFmtId="0" fontId="68" fillId="10" borderId="5" xfId="0" applyFont="1" applyFill="1" applyBorder="1" applyAlignment="1">
      <alignment horizontal="center" vertical="center"/>
    </xf>
    <xf numFmtId="0" fontId="68" fillId="10" borderId="7" xfId="0" applyFont="1" applyFill="1" applyBorder="1" applyAlignment="1">
      <alignment horizontal="center" vertical="center"/>
    </xf>
    <xf numFmtId="3" fontId="18" fillId="0" borderId="26" xfId="0" applyNumberFormat="1" applyFont="1" applyBorder="1" applyAlignment="1">
      <alignment horizontal="right" vertical="center" wrapText="1"/>
    </xf>
    <xf numFmtId="41" fontId="18" fillId="0" borderId="5" xfId="1" applyFont="1" applyFill="1" applyBorder="1" applyAlignment="1">
      <alignment horizontal="right" vertical="center" wrapText="1"/>
    </xf>
    <xf numFmtId="41" fontId="35" fillId="0" borderId="5" xfId="1" applyFont="1" applyBorder="1" applyAlignment="1">
      <alignment horizontal="right" vertical="center" wrapText="1"/>
    </xf>
    <xf numFmtId="41" fontId="18" fillId="0" borderId="5" xfId="1" applyFont="1" applyBorder="1" applyAlignment="1">
      <alignment horizontal="right" vertical="center" wrapText="1"/>
    </xf>
    <xf numFmtId="3" fontId="68" fillId="10" borderId="26" xfId="0" applyNumberFormat="1" applyFont="1" applyFill="1" applyBorder="1" applyAlignment="1">
      <alignment horizontal="right" vertical="center" wrapText="1"/>
    </xf>
    <xf numFmtId="0" fontId="64" fillId="10" borderId="5" xfId="0" applyFont="1" applyFill="1" applyBorder="1" applyAlignment="1">
      <alignment horizontal="center" vertical="center" wrapText="1"/>
    </xf>
    <xf numFmtId="0" fontId="64" fillId="10" borderId="26" xfId="0" applyFont="1" applyFill="1" applyBorder="1" applyAlignment="1">
      <alignment horizontal="center" vertical="center" wrapText="1"/>
    </xf>
    <xf numFmtId="3" fontId="18" fillId="0" borderId="26" xfId="0" applyNumberFormat="1" applyFont="1" applyBorder="1" applyAlignment="1">
      <alignment vertical="center" wrapText="1"/>
    </xf>
    <xf numFmtId="3" fontId="18" fillId="2" borderId="26" xfId="0" applyNumberFormat="1" applyFont="1" applyFill="1" applyBorder="1" applyAlignment="1">
      <alignment horizontal="right" vertical="center" wrapText="1"/>
    </xf>
    <xf numFmtId="0" fontId="69" fillId="10" borderId="26" xfId="0" applyFont="1" applyFill="1" applyBorder="1" applyAlignment="1">
      <alignment vertical="center"/>
    </xf>
    <xf numFmtId="3" fontId="69" fillId="10" borderId="26" xfId="0" applyNumberFormat="1" applyFont="1" applyFill="1" applyBorder="1" applyAlignment="1">
      <alignment vertical="center"/>
    </xf>
    <xf numFmtId="3" fontId="18" fillId="2" borderId="26" xfId="0" applyNumberFormat="1" applyFont="1" applyFill="1" applyBorder="1" applyAlignment="1">
      <alignment vertical="center" wrapText="1"/>
    </xf>
    <xf numFmtId="0" fontId="38" fillId="10" borderId="26" xfId="0" applyFont="1" applyFill="1" applyBorder="1" applyAlignment="1">
      <alignment vertical="center"/>
    </xf>
    <xf numFmtId="3" fontId="38" fillId="10" borderId="26" xfId="0" applyNumberFormat="1" applyFont="1" applyFill="1" applyBorder="1" applyAlignment="1">
      <alignment vertical="center"/>
    </xf>
    <xf numFmtId="10" fontId="18" fillId="0" borderId="26" xfId="0" applyNumberFormat="1" applyFont="1" applyBorder="1" applyAlignment="1">
      <alignment horizontal="right" vertical="center" wrapText="1"/>
    </xf>
    <xf numFmtId="0" fontId="24" fillId="0" borderId="0" xfId="0" applyFont="1" applyAlignment="1">
      <alignment vertical="center"/>
    </xf>
    <xf numFmtId="0" fontId="38" fillId="8" borderId="26" xfId="0" applyFont="1" applyFill="1" applyBorder="1" applyAlignment="1">
      <alignment vertical="center"/>
    </xf>
    <xf numFmtId="3" fontId="38" fillId="8" borderId="26" xfId="0" applyNumberFormat="1" applyFont="1" applyFill="1" applyBorder="1" applyAlignment="1">
      <alignment vertical="center"/>
    </xf>
    <xf numFmtId="0" fontId="9" fillId="0" borderId="0" xfId="0" quotePrefix="1" applyFont="1" applyAlignment="1">
      <alignment horizontal="right" vertical="center"/>
    </xf>
    <xf numFmtId="0" fontId="22" fillId="3" borderId="5" xfId="0" applyFont="1" applyFill="1" applyBorder="1" applyAlignment="1">
      <alignment horizontal="center" vertical="center" wrapText="1"/>
    </xf>
    <xf numFmtId="41" fontId="43" fillId="0" borderId="5" xfId="11" applyFont="1" applyFill="1" applyBorder="1" applyAlignment="1">
      <alignment horizontal="left" vertical="center" wrapText="1"/>
    </xf>
    <xf numFmtId="0" fontId="43" fillId="6" borderId="5" xfId="7" applyFont="1" applyFill="1" applyBorder="1" applyAlignment="1">
      <alignment horizontal="left" vertical="center" wrapText="1"/>
    </xf>
    <xf numFmtId="3" fontId="18" fillId="8" borderId="26" xfId="0" applyNumberFormat="1" applyFont="1" applyFill="1" applyBorder="1" applyAlignment="1">
      <alignment horizontal="right" vertical="center" wrapText="1"/>
    </xf>
    <xf numFmtId="41" fontId="37" fillId="0" borderId="5" xfId="11" applyFont="1" applyBorder="1" applyAlignment="1">
      <alignment vertical="center"/>
    </xf>
    <xf numFmtId="41" fontId="9" fillId="0" borderId="5" xfId="11" applyFont="1" applyBorder="1" applyAlignment="1">
      <alignment vertical="center"/>
    </xf>
    <xf numFmtId="0" fontId="35" fillId="6" borderId="5" xfId="0" applyFont="1" applyFill="1" applyBorder="1" applyAlignment="1">
      <alignment horizontal="center" vertical="center" wrapText="1"/>
    </xf>
    <xf numFmtId="0" fontId="43" fillId="0" borderId="5" xfId="0" applyFont="1" applyBorder="1"/>
    <xf numFmtId="10" fontId="43" fillId="0" borderId="5" xfId="10" applyNumberFormat="1" applyFont="1" applyFill="1" applyBorder="1"/>
    <xf numFmtId="9" fontId="22" fillId="3" borderId="21" xfId="2" applyFont="1" applyFill="1" applyBorder="1" applyAlignment="1">
      <alignment horizontal="center" vertical="center" wrapText="1"/>
    </xf>
    <xf numFmtId="0" fontId="22" fillId="3" borderId="21" xfId="0" applyFont="1" applyFill="1" applyBorder="1" applyAlignment="1">
      <alignment horizontal="center" vertical="center" wrapText="1"/>
    </xf>
    <xf numFmtId="41" fontId="43" fillId="2" borderId="5" xfId="11" applyFont="1" applyFill="1" applyBorder="1" applyAlignment="1">
      <alignment horizontal="left" vertical="center" wrapText="1"/>
    </xf>
    <xf numFmtId="0" fontId="43" fillId="2" borderId="5" xfId="0" applyFont="1" applyFill="1" applyBorder="1"/>
    <xf numFmtId="9" fontId="35" fillId="6" borderId="21" xfId="2" applyFont="1" applyFill="1" applyBorder="1" applyAlignment="1">
      <alignment horizontal="center" wrapText="1"/>
    </xf>
    <xf numFmtId="0" fontId="35" fillId="6" borderId="5" xfId="7" applyFont="1" applyFill="1" applyBorder="1" applyAlignment="1">
      <alignment horizontal="left" vertical="center" wrapText="1"/>
    </xf>
    <xf numFmtId="9" fontId="22" fillId="3" borderId="21" xfId="2" applyFont="1" applyFill="1" applyBorder="1" applyAlignment="1">
      <alignment horizontal="center" wrapText="1"/>
    </xf>
    <xf numFmtId="0" fontId="18" fillId="2" borderId="23" xfId="7" applyFont="1" applyFill="1" applyBorder="1" applyAlignment="1">
      <alignment wrapText="1"/>
    </xf>
    <xf numFmtId="0" fontId="18" fillId="2" borderId="26" xfId="7" applyFont="1" applyFill="1" applyBorder="1" applyAlignment="1">
      <alignment wrapText="1"/>
    </xf>
    <xf numFmtId="0" fontId="18" fillId="2" borderId="0" xfId="7" applyFont="1" applyFill="1" applyAlignment="1">
      <alignment wrapText="1"/>
    </xf>
    <xf numFmtId="0" fontId="9" fillId="0" borderId="5" xfId="0" applyFont="1" applyBorder="1" applyAlignment="1">
      <alignment wrapText="1"/>
    </xf>
    <xf numFmtId="3" fontId="43" fillId="0" borderId="5" xfId="0" applyNumberFormat="1" applyFont="1" applyBorder="1" applyAlignment="1">
      <alignment horizontal="right"/>
    </xf>
    <xf numFmtId="0" fontId="23" fillId="6" borderId="5" xfId="0" applyFont="1" applyFill="1" applyBorder="1"/>
    <xf numFmtId="0" fontId="55" fillId="3" borderId="14" xfId="0" applyFont="1" applyFill="1" applyBorder="1" applyAlignment="1">
      <alignment horizontal="center" vertical="center" wrapText="1"/>
    </xf>
    <xf numFmtId="0" fontId="55" fillId="3" borderId="15" xfId="0" applyFont="1" applyFill="1" applyBorder="1" applyAlignment="1">
      <alignment horizontal="center" vertical="center" wrapText="1"/>
    </xf>
    <xf numFmtId="0" fontId="55" fillId="3" borderId="5" xfId="0" applyFont="1" applyFill="1" applyBorder="1" applyAlignment="1">
      <alignment horizontal="center" vertical="center" wrapText="1"/>
    </xf>
    <xf numFmtId="3" fontId="70" fillId="0" borderId="10" xfId="0" applyNumberFormat="1" applyFont="1" applyBorder="1" applyAlignment="1">
      <alignment horizontal="center" vertical="center" wrapText="1"/>
    </xf>
    <xf numFmtId="0" fontId="50" fillId="6" borderId="10" xfId="0" applyFont="1" applyFill="1" applyBorder="1" applyAlignment="1">
      <alignment horizontal="left" vertical="center" wrapText="1" indent="1"/>
    </xf>
    <xf numFmtId="0" fontId="18" fillId="2" borderId="0" xfId="7" applyFont="1" applyFill="1" applyAlignment="1">
      <alignment vertical="center" wrapText="1"/>
    </xf>
    <xf numFmtId="0" fontId="2" fillId="11" borderId="5" xfId="0" applyFont="1" applyFill="1" applyBorder="1"/>
    <xf numFmtId="0" fontId="2" fillId="11" borderId="5" xfId="0" applyFont="1" applyFill="1" applyBorder="1" applyAlignment="1">
      <alignment horizontal="center"/>
    </xf>
    <xf numFmtId="0" fontId="0" fillId="0" borderId="5" xfId="0" applyBorder="1"/>
    <xf numFmtId="3" fontId="18" fillId="0" borderId="5" xfId="0" applyNumberFormat="1" applyFont="1" applyBorder="1" applyAlignment="1">
      <alignment horizontal="center"/>
    </xf>
    <xf numFmtId="3" fontId="18" fillId="0" borderId="5" xfId="0" applyNumberFormat="1" applyFont="1" applyBorder="1" applyAlignment="1">
      <alignment horizontal="center" vertical="center"/>
    </xf>
    <xf numFmtId="0" fontId="0" fillId="0" borderId="5" xfId="0" applyBorder="1" applyAlignment="1">
      <alignment horizontal="center" wrapText="1"/>
    </xf>
    <xf numFmtId="0" fontId="0" fillId="0" borderId="5" xfId="0" applyBorder="1" applyAlignment="1">
      <alignment horizontal="center"/>
    </xf>
    <xf numFmtId="0" fontId="0" fillId="2" borderId="5" xfId="0" applyFill="1" applyBorder="1" applyAlignment="1">
      <alignment horizontal="center"/>
    </xf>
    <xf numFmtId="41" fontId="9" fillId="0" borderId="5" xfId="11" applyFont="1" applyBorder="1" applyAlignment="1">
      <alignment horizontal="center"/>
    </xf>
    <xf numFmtId="41" fontId="43" fillId="0" borderId="5" xfId="11" applyFont="1" applyFill="1" applyBorder="1" applyAlignment="1">
      <alignment horizontal="center" vertical="center" wrapText="1"/>
    </xf>
    <xf numFmtId="41" fontId="9" fillId="0" borderId="5" xfId="11" applyFont="1" applyBorder="1" applyAlignment="1">
      <alignment horizontal="right"/>
    </xf>
    <xf numFmtId="3" fontId="0" fillId="2" borderId="0" xfId="0" applyNumberFormat="1" applyFill="1"/>
    <xf numFmtId="10" fontId="35" fillId="0" borderId="5" xfId="9" applyNumberFormat="1" applyFont="1" applyBorder="1" applyAlignment="1">
      <alignment vertical="center"/>
    </xf>
    <xf numFmtId="0" fontId="22" fillId="3" borderId="7" xfId="0" applyFont="1" applyFill="1" applyBorder="1" applyAlignment="1">
      <alignment horizontal="center" vertical="center" wrapText="1"/>
    </xf>
    <xf numFmtId="41" fontId="72" fillId="0" borderId="5" xfId="11" applyFont="1" applyFill="1" applyBorder="1" applyAlignment="1">
      <alignment horizontal="left" vertical="center" wrapText="1"/>
    </xf>
    <xf numFmtId="0" fontId="9" fillId="2" borderId="0" xfId="3" applyFont="1" applyFill="1" applyBorder="1" applyAlignment="1" applyProtection="1">
      <alignment horizontal="left" vertical="center" wrapText="1"/>
    </xf>
    <xf numFmtId="4" fontId="9" fillId="0" borderId="10" xfId="0" applyNumberFormat="1" applyFont="1" applyBorder="1" applyAlignment="1">
      <alignment horizontal="center" vertical="center" wrapText="1"/>
    </xf>
    <xf numFmtId="10" fontId="35" fillId="0" borderId="5" xfId="10" applyNumberFormat="1" applyFont="1" applyBorder="1" applyAlignment="1">
      <alignment horizontal="center" vertical="center" wrapText="1"/>
    </xf>
    <xf numFmtId="0" fontId="35" fillId="0" borderId="5" xfId="7" applyFont="1" applyBorder="1" applyAlignment="1">
      <alignment horizontal="center" vertical="center"/>
    </xf>
    <xf numFmtId="3" fontId="43" fillId="0" borderId="5" xfId="0" applyNumberFormat="1" applyFont="1" applyBorder="1" applyAlignment="1">
      <alignment horizontal="center" vertical="center"/>
    </xf>
    <xf numFmtId="0" fontId="35" fillId="6" borderId="5" xfId="7" applyFont="1" applyFill="1" applyBorder="1" applyAlignment="1">
      <alignment horizontal="center" vertical="center"/>
    </xf>
    <xf numFmtId="41" fontId="37" fillId="0" borderId="5" xfId="11" applyFont="1" applyBorder="1" applyAlignment="1">
      <alignment horizontal="right"/>
    </xf>
    <xf numFmtId="41" fontId="37" fillId="0" borderId="5" xfId="11" applyFont="1" applyBorder="1" applyAlignment="1">
      <alignment horizontal="right" vertical="center"/>
    </xf>
    <xf numFmtId="0" fontId="48" fillId="6" borderId="5" xfId="7" applyFont="1" applyFill="1" applyBorder="1" applyAlignment="1">
      <alignment horizontal="left" vertical="center" wrapText="1" indent="1"/>
    </xf>
    <xf numFmtId="0" fontId="2" fillId="0" borderId="0" xfId="0" applyFont="1"/>
    <xf numFmtId="0" fontId="9" fillId="0" borderId="5" xfId="0" applyFont="1" applyBorder="1" applyAlignment="1">
      <alignment horizontal="left" vertical="center" wrapText="1" indent="3"/>
    </xf>
    <xf numFmtId="41" fontId="9" fillId="0" borderId="5" xfId="1" applyFont="1" applyBorder="1" applyAlignment="1">
      <alignment vertical="center"/>
    </xf>
    <xf numFmtId="0" fontId="37" fillId="0" borderId="5" xfId="0" applyFont="1" applyBorder="1" applyAlignment="1">
      <alignment vertical="center" wrapText="1"/>
    </xf>
    <xf numFmtId="41" fontId="37" fillId="0" borderId="5" xfId="1" applyFont="1" applyBorder="1" applyAlignment="1">
      <alignment vertical="center"/>
    </xf>
    <xf numFmtId="0" fontId="4" fillId="3" borderId="0" xfId="0" applyFont="1" applyFill="1" applyAlignment="1">
      <alignment vertical="center"/>
    </xf>
    <xf numFmtId="0" fontId="4" fillId="3" borderId="0" xfId="0" applyFont="1" applyFill="1" applyAlignment="1">
      <alignment horizontal="center" vertical="center"/>
    </xf>
    <xf numFmtId="0" fontId="6" fillId="0" borderId="0" xfId="0" applyFont="1" applyAlignment="1">
      <alignment vertical="center"/>
    </xf>
    <xf numFmtId="0" fontId="16" fillId="0" borderId="0" xfId="0" applyFont="1" applyAlignment="1">
      <alignment vertical="center"/>
    </xf>
    <xf numFmtId="0" fontId="34" fillId="0" borderId="0" xfId="0" applyFont="1" applyAlignment="1">
      <alignment vertical="center"/>
    </xf>
    <xf numFmtId="0" fontId="36" fillId="3" borderId="5" xfId="0" applyFont="1" applyFill="1" applyBorder="1" applyAlignment="1">
      <alignment horizontal="center" vertical="center" wrapText="1"/>
    </xf>
    <xf numFmtId="0" fontId="22" fillId="3" borderId="5" xfId="0" applyFont="1" applyFill="1" applyBorder="1" applyAlignment="1">
      <alignment vertical="center"/>
    </xf>
    <xf numFmtId="41" fontId="36" fillId="3" borderId="5" xfId="1" applyFont="1" applyFill="1" applyBorder="1" applyAlignment="1">
      <alignment vertical="center"/>
    </xf>
    <xf numFmtId="0" fontId="9" fillId="0" borderId="5" xfId="0" applyFont="1" applyBorder="1" applyAlignment="1">
      <alignment horizontal="left" vertical="center" indent="3"/>
    </xf>
    <xf numFmtId="41" fontId="9" fillId="6" borderId="5" xfId="1" applyFont="1" applyFill="1" applyBorder="1" applyAlignment="1">
      <alignment vertical="center"/>
    </xf>
    <xf numFmtId="0" fontId="36" fillId="3" borderId="5" xfId="0" applyFont="1" applyFill="1" applyBorder="1" applyAlignment="1">
      <alignment vertical="center"/>
    </xf>
    <xf numFmtId="41" fontId="22" fillId="3" borderId="5" xfId="1" applyFont="1" applyFill="1" applyBorder="1" applyAlignment="1">
      <alignment horizontal="center" vertical="center"/>
    </xf>
    <xf numFmtId="10" fontId="37" fillId="0" borderId="5" xfId="10" applyNumberFormat="1" applyFont="1" applyBorder="1" applyAlignment="1">
      <alignment vertical="center"/>
    </xf>
    <xf numFmtId="9" fontId="0" fillId="0" borderId="0" xfId="2" applyFont="1" applyAlignment="1">
      <alignment vertical="center"/>
    </xf>
    <xf numFmtId="0" fontId="18" fillId="0" borderId="0" xfId="8" applyFont="1" applyAlignment="1">
      <alignment vertical="center"/>
    </xf>
    <xf numFmtId="41" fontId="0" fillId="0" borderId="0" xfId="0" applyNumberFormat="1" applyAlignment="1">
      <alignment vertical="center"/>
    </xf>
    <xf numFmtId="10" fontId="0" fillId="0" borderId="0" xfId="10" applyNumberFormat="1" applyFont="1" applyAlignment="1">
      <alignment vertical="center"/>
    </xf>
    <xf numFmtId="41" fontId="35" fillId="2" borderId="5" xfId="7" applyNumberFormat="1" applyFont="1" applyFill="1" applyBorder="1" applyAlignment="1">
      <alignment horizontal="left" vertical="center" wrapText="1"/>
    </xf>
    <xf numFmtId="41" fontId="35" fillId="4" borderId="5" xfId="7" applyNumberFormat="1" applyFont="1" applyFill="1" applyBorder="1" applyAlignment="1">
      <alignment horizontal="left" vertical="center" wrapText="1"/>
    </xf>
    <xf numFmtId="0" fontId="9" fillId="5" borderId="5" xfId="0" applyFont="1" applyFill="1" applyBorder="1" applyAlignment="1">
      <alignment vertical="center" wrapText="1"/>
    </xf>
    <xf numFmtId="41" fontId="35" fillId="2" borderId="5" xfId="1" applyFont="1" applyFill="1" applyBorder="1" applyAlignment="1">
      <alignment horizontal="left" vertical="center" wrapText="1"/>
    </xf>
    <xf numFmtId="41" fontId="36" fillId="3" borderId="5" xfId="1" applyFont="1" applyFill="1" applyBorder="1" applyAlignment="1">
      <alignment horizontal="left" vertical="center" wrapText="1"/>
    </xf>
    <xf numFmtId="0" fontId="0" fillId="12" borderId="5" xfId="0" applyFill="1" applyBorder="1" applyAlignment="1">
      <alignment horizontal="center"/>
    </xf>
    <xf numFmtId="10" fontId="9" fillId="0" borderId="7" xfId="0" applyNumberFormat="1" applyFont="1" applyBorder="1" applyAlignment="1">
      <alignment horizontal="right" vertical="center"/>
    </xf>
    <xf numFmtId="0" fontId="35" fillId="0" borderId="0" xfId="7" applyFont="1" applyAlignment="1">
      <alignment horizontal="left" vertical="center"/>
    </xf>
    <xf numFmtId="10" fontId="25" fillId="0" borderId="0" xfId="10" applyNumberFormat="1" applyFont="1" applyFill="1" applyBorder="1" applyAlignment="1">
      <alignment vertical="center" wrapText="1"/>
    </xf>
    <xf numFmtId="0" fontId="35" fillId="0" borderId="0" xfId="7" applyFont="1" applyAlignment="1">
      <alignment horizontal="left" wrapText="1"/>
    </xf>
    <xf numFmtId="0" fontId="20" fillId="0" borderId="0" xfId="7" applyFont="1" applyAlignment="1">
      <alignment horizontal="center" vertical="center" wrapText="1"/>
    </xf>
    <xf numFmtId="10" fontId="35" fillId="0" borderId="5" xfId="9" applyNumberFormat="1" applyFont="1" applyFill="1" applyBorder="1" applyAlignment="1">
      <alignment horizontal="center" vertical="center"/>
    </xf>
    <xf numFmtId="3" fontId="9" fillId="0" borderId="5" xfId="0" applyNumberFormat="1" applyFont="1" applyBorder="1" applyAlignment="1">
      <alignment horizontal="left" vertical="center"/>
    </xf>
    <xf numFmtId="0" fontId="4" fillId="3" borderId="0" xfId="0" applyFont="1" applyFill="1" applyAlignment="1">
      <alignment wrapText="1"/>
    </xf>
    <xf numFmtId="0" fontId="4" fillId="3" borderId="0" xfId="0" applyFont="1" applyFill="1" applyAlignment="1">
      <alignment horizontal="center" wrapText="1"/>
    </xf>
    <xf numFmtId="0" fontId="15" fillId="0" borderId="0" xfId="7" applyAlignment="1">
      <alignment horizontal="center" vertical="center" wrapText="1"/>
    </xf>
    <xf numFmtId="0" fontId="0" fillId="0" borderId="0" xfId="0" applyAlignment="1">
      <alignment wrapText="1"/>
    </xf>
    <xf numFmtId="0" fontId="16" fillId="0" borderId="0" xfId="7" applyFont="1" applyAlignment="1">
      <alignment horizontal="center" vertical="center" wrapText="1"/>
    </xf>
    <xf numFmtId="0" fontId="4" fillId="0" borderId="0" xfId="8" applyFont="1" applyAlignment="1">
      <alignment wrapText="1"/>
    </xf>
    <xf numFmtId="0" fontId="17" fillId="0" borderId="0" xfId="8" applyFont="1" applyAlignment="1">
      <alignment vertical="center" wrapText="1"/>
    </xf>
    <xf numFmtId="0" fontId="16" fillId="0" borderId="0" xfId="7" applyFont="1" applyAlignment="1">
      <alignment vertical="center" wrapText="1"/>
    </xf>
    <xf numFmtId="0" fontId="18" fillId="0" borderId="0" xfId="7" applyFont="1" applyAlignment="1">
      <alignment horizontal="center" vertical="center" wrapText="1"/>
    </xf>
    <xf numFmtId="0" fontId="20" fillId="0" borderId="0" xfId="7" applyFont="1" applyAlignment="1">
      <alignment vertical="center" wrapText="1"/>
    </xf>
    <xf numFmtId="0" fontId="9" fillId="0" borderId="0" xfId="0" applyFont="1" applyAlignment="1">
      <alignment horizontal="right" vertical="center" wrapText="1"/>
    </xf>
    <xf numFmtId="3" fontId="9" fillId="0" borderId="5"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166" fontId="9" fillId="0" borderId="5" xfId="0" applyNumberFormat="1" applyFont="1" applyBorder="1" applyAlignment="1">
      <alignment horizontal="center" vertical="center" wrapText="1"/>
    </xf>
    <xf numFmtId="3" fontId="20" fillId="0" borderId="0" xfId="7" applyNumberFormat="1" applyFont="1" applyAlignment="1">
      <alignment vertical="center" wrapText="1"/>
    </xf>
    <xf numFmtId="9" fontId="25" fillId="0" borderId="0" xfId="10" applyFont="1" applyFill="1" applyAlignment="1">
      <alignment vertical="center" wrapText="1"/>
    </xf>
    <xf numFmtId="0" fontId="35" fillId="0" borderId="0" xfId="7" applyFont="1" applyAlignment="1">
      <alignment vertical="center" wrapText="1"/>
    </xf>
    <xf numFmtId="165" fontId="9" fillId="0" borderId="5" xfId="0" applyNumberFormat="1" applyFont="1" applyBorder="1" applyAlignment="1">
      <alignment horizontal="center" vertical="center" wrapText="1"/>
    </xf>
    <xf numFmtId="3" fontId="18" fillId="0" borderId="5" xfId="1" applyNumberFormat="1" applyFont="1" applyFill="1" applyBorder="1" applyAlignment="1">
      <alignment horizontal="center" vertical="center" wrapText="1"/>
    </xf>
    <xf numFmtId="17" fontId="21" fillId="0" borderId="0" xfId="7" quotePrefix="1" applyNumberFormat="1" applyFont="1" applyFill="1" applyBorder="1" applyAlignment="1">
      <alignment vertical="center" wrapText="1"/>
    </xf>
    <xf numFmtId="0" fontId="0" fillId="0" borderId="0" xfId="0" applyBorder="1"/>
    <xf numFmtId="9" fontId="35" fillId="6" borderId="21" xfId="2" applyFont="1" applyFill="1" applyBorder="1" applyAlignment="1">
      <alignment horizontal="center" vertical="center" wrapText="1"/>
    </xf>
    <xf numFmtId="0" fontId="74" fillId="0" borderId="31" xfId="0" applyFont="1" applyFill="1" applyBorder="1" applyAlignment="1">
      <alignment horizontal="center" vertical="center" wrapText="1"/>
    </xf>
    <xf numFmtId="0" fontId="5" fillId="0" borderId="0" xfId="0" applyFont="1" applyFill="1" applyAlignment="1">
      <alignment vertical="center" wrapText="1"/>
    </xf>
    <xf numFmtId="0" fontId="0" fillId="0" borderId="0" xfId="0" applyFill="1"/>
    <xf numFmtId="41" fontId="0" fillId="0" borderId="0" xfId="0" applyNumberFormat="1" applyFill="1"/>
    <xf numFmtId="0" fontId="0" fillId="0" borderId="0" xfId="0" applyFill="1" applyBorder="1"/>
    <xf numFmtId="41" fontId="0" fillId="0" borderId="0" xfId="0" applyNumberFormat="1" applyFill="1" applyBorder="1"/>
    <xf numFmtId="0" fontId="3" fillId="2" borderId="3" xfId="3" applyFill="1" applyBorder="1" applyAlignment="1" applyProtection="1">
      <alignment vertical="center"/>
    </xf>
    <xf numFmtId="0" fontId="9" fillId="2" borderId="0" xfId="3" applyFont="1" applyFill="1" applyBorder="1" applyAlignment="1" applyProtection="1">
      <alignment horizontal="left" vertical="center" wrapText="1"/>
    </xf>
    <xf numFmtId="0" fontId="9" fillId="2" borderId="0" xfId="3" applyFont="1" applyFill="1" applyBorder="1" applyAlignment="1" applyProtection="1">
      <alignment horizontal="left" vertical="center"/>
    </xf>
    <xf numFmtId="0" fontId="71" fillId="0" borderId="6" xfId="0" applyFont="1" applyBorder="1" applyAlignment="1">
      <alignment horizontal="center" wrapText="1"/>
    </xf>
    <xf numFmtId="0" fontId="71" fillId="0" borderId="0" xfId="0" applyFont="1" applyAlignment="1">
      <alignment horizontal="center" wrapText="1"/>
    </xf>
    <xf numFmtId="0" fontId="35" fillId="0" borderId="0" xfId="7" applyFont="1" applyAlignment="1">
      <alignment horizontal="left" vertical="center" wrapText="1"/>
    </xf>
    <xf numFmtId="14" fontId="22" fillId="3" borderId="8" xfId="7" quotePrefix="1" applyNumberFormat="1" applyFont="1" applyFill="1" applyBorder="1" applyAlignment="1">
      <alignment horizontal="center" vertical="center" wrapText="1"/>
    </xf>
    <xf numFmtId="14" fontId="22" fillId="3" borderId="24" xfId="7" quotePrefix="1" applyNumberFormat="1" applyFont="1" applyFill="1" applyBorder="1" applyAlignment="1">
      <alignment horizontal="center" vertical="center" wrapText="1"/>
    </xf>
    <xf numFmtId="14" fontId="22" fillId="3" borderId="9" xfId="7" quotePrefix="1" applyNumberFormat="1" applyFont="1" applyFill="1" applyBorder="1" applyAlignment="1">
      <alignment horizontal="center" vertical="center" wrapText="1"/>
    </xf>
    <xf numFmtId="0" fontId="20" fillId="0" borderId="30" xfId="7" applyFont="1" applyBorder="1" applyAlignment="1">
      <alignment horizontal="center" vertical="center" wrapText="1"/>
    </xf>
    <xf numFmtId="17" fontId="21" fillId="3" borderId="8" xfId="7" quotePrefix="1" applyNumberFormat="1" applyFont="1" applyFill="1" applyBorder="1" applyAlignment="1">
      <alignment horizontal="center" vertical="center" wrapText="1"/>
    </xf>
    <xf numFmtId="17" fontId="21" fillId="3" borderId="9" xfId="7" quotePrefix="1" applyNumberFormat="1" applyFont="1" applyFill="1" applyBorder="1" applyAlignment="1">
      <alignment horizontal="center" vertical="center" wrapText="1"/>
    </xf>
    <xf numFmtId="17" fontId="21" fillId="3" borderId="27" xfId="7" quotePrefix="1" applyNumberFormat="1" applyFont="1" applyFill="1" applyBorder="1" applyAlignment="1">
      <alignment horizontal="center" vertical="center" wrapText="1"/>
    </xf>
    <xf numFmtId="17" fontId="21" fillId="3" borderId="4" xfId="7" quotePrefix="1" applyNumberFormat="1" applyFont="1" applyFill="1" applyBorder="1" applyAlignment="1">
      <alignment horizontal="center" vertical="center" wrapText="1"/>
    </xf>
    <xf numFmtId="0" fontId="73" fillId="0" borderId="0" xfId="0" applyFont="1" applyAlignment="1">
      <alignment horizontal="left" wrapText="1"/>
    </xf>
    <xf numFmtId="0" fontId="22" fillId="3" borderId="8" xfId="0" quotePrefix="1" applyFont="1" applyFill="1" applyBorder="1" applyAlignment="1">
      <alignment horizontal="center" wrapText="1"/>
    </xf>
    <xf numFmtId="0" fontId="22" fillId="3" borderId="24" xfId="0" applyFont="1" applyFill="1" applyBorder="1" applyAlignment="1">
      <alignment horizontal="center" wrapText="1"/>
    </xf>
    <xf numFmtId="0" fontId="22" fillId="3" borderId="8" xfId="0" applyFont="1" applyFill="1" applyBorder="1" applyAlignment="1">
      <alignment horizontal="center" wrapText="1"/>
    </xf>
    <xf numFmtId="0" fontId="22" fillId="3" borderId="18" xfId="0" applyFont="1" applyFill="1" applyBorder="1" applyAlignment="1">
      <alignment horizontal="center" wrapText="1"/>
    </xf>
    <xf numFmtId="0" fontId="35" fillId="6" borderId="19" xfId="0" applyFont="1" applyFill="1" applyBorder="1" applyAlignment="1">
      <alignment horizontal="center" wrapText="1"/>
    </xf>
    <xf numFmtId="0" fontId="35" fillId="6" borderId="20" xfId="0" applyFont="1" applyFill="1" applyBorder="1" applyAlignment="1">
      <alignment horizontal="center" wrapText="1"/>
    </xf>
    <xf numFmtId="0" fontId="22" fillId="3" borderId="19"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8" xfId="0" applyFont="1" applyFill="1" applyBorder="1" applyAlignment="1">
      <alignment horizontal="center" vertical="center" wrapText="1"/>
    </xf>
    <xf numFmtId="17" fontId="21" fillId="3" borderId="6" xfId="7" quotePrefix="1" applyNumberFormat="1" applyFont="1" applyFill="1" applyBorder="1" applyAlignment="1">
      <alignment horizontal="center" vertical="center" wrapText="1"/>
    </xf>
    <xf numFmtId="17" fontId="21" fillId="3" borderId="0" xfId="7" quotePrefix="1" applyNumberFormat="1" applyFont="1" applyFill="1" applyBorder="1" applyAlignment="1">
      <alignment horizontal="center" vertical="center" wrapText="1"/>
    </xf>
    <xf numFmtId="9" fontId="22" fillId="3" borderId="21" xfId="2" applyFont="1" applyFill="1" applyBorder="1" applyAlignment="1">
      <alignment horizontal="center" vertical="center" wrapText="1"/>
    </xf>
    <xf numFmtId="9" fontId="22" fillId="3" borderId="22" xfId="2"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35" fillId="6" borderId="5" xfId="0" applyFont="1" applyFill="1" applyBorder="1" applyAlignment="1">
      <alignment horizontal="center" wrapText="1"/>
    </xf>
    <xf numFmtId="0" fontId="22" fillId="3" borderId="2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5" xfId="0" quotePrefix="1" applyFont="1" applyFill="1" applyBorder="1" applyAlignment="1">
      <alignment horizontal="center" vertical="center"/>
    </xf>
    <xf numFmtId="0" fontId="22" fillId="3" borderId="5" xfId="0" applyFont="1" applyFill="1" applyBorder="1" applyAlignment="1">
      <alignment horizontal="center" vertical="center"/>
    </xf>
    <xf numFmtId="0" fontId="55" fillId="3" borderId="16" xfId="0" applyFont="1" applyFill="1" applyBorder="1" applyAlignment="1">
      <alignment horizontal="center" vertical="center"/>
    </xf>
    <xf numFmtId="0" fontId="55" fillId="3" borderId="17" xfId="0" applyFont="1" applyFill="1" applyBorder="1" applyAlignment="1">
      <alignment horizontal="center" vertical="center"/>
    </xf>
    <xf numFmtId="0" fontId="55" fillId="3" borderId="13" xfId="0" applyFont="1" applyFill="1" applyBorder="1" applyAlignment="1">
      <alignment horizontal="center" vertical="center"/>
    </xf>
    <xf numFmtId="0" fontId="55" fillId="3" borderId="12" xfId="0" applyFont="1" applyFill="1" applyBorder="1" applyAlignment="1">
      <alignment horizontal="center" vertical="center"/>
    </xf>
    <xf numFmtId="0" fontId="55" fillId="3" borderId="11" xfId="0" applyFont="1" applyFill="1" applyBorder="1" applyAlignment="1">
      <alignment horizontal="center" vertical="center"/>
    </xf>
    <xf numFmtId="0" fontId="35" fillId="0" borderId="0" xfId="7" applyFont="1" applyAlignment="1">
      <alignment wrapText="1"/>
    </xf>
    <xf numFmtId="0" fontId="35" fillId="0" borderId="4" xfId="7" applyFont="1" applyBorder="1" applyAlignment="1">
      <alignment wrapText="1"/>
    </xf>
    <xf numFmtId="17" fontId="21" fillId="3" borderId="28" xfId="7" quotePrefix="1" applyNumberFormat="1" applyFont="1" applyFill="1" applyBorder="1" applyAlignment="1">
      <alignment horizontal="center" vertical="center" wrapText="1"/>
    </xf>
    <xf numFmtId="17" fontId="21" fillId="3" borderId="29" xfId="7" quotePrefix="1" applyNumberFormat="1" applyFont="1" applyFill="1" applyBorder="1" applyAlignment="1">
      <alignment horizontal="center" vertical="center" wrapText="1"/>
    </xf>
    <xf numFmtId="0" fontId="20" fillId="0" borderId="6" xfId="7" applyFont="1" applyBorder="1" applyAlignment="1">
      <alignment horizontal="center" vertical="center" wrapText="1"/>
    </xf>
    <xf numFmtId="0" fontId="20" fillId="0" borderId="0" xfId="7" applyFont="1" applyAlignment="1">
      <alignment horizontal="center" vertical="center" wrapText="1"/>
    </xf>
  </cellXfs>
  <cellStyles count="12">
    <cellStyle name="00 Titular" xfId="5"/>
    <cellStyle name="Hipervínculo" xfId="3" builtinId="8"/>
    <cellStyle name="Millares [0]" xfId="1" builtinId="6"/>
    <cellStyle name="Millares [0] 2" xfId="11"/>
    <cellStyle name="Normal" xfId="0" builtinId="0"/>
    <cellStyle name="Normal - Style1 4" xfId="4"/>
    <cellStyle name="Normal 123 2 2_Índice tablas 2T" xfId="6"/>
    <cellStyle name="Normal 2 2 10" xfId="7"/>
    <cellStyle name="Normal 2 4 2" xfId="8"/>
    <cellStyle name="Percent" xfId="10"/>
    <cellStyle name="Porcentaje" xfId="2" builtinId="5"/>
    <cellStyle name="Porcentaje 13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oneCellAnchor>
    <xdr:from>
      <xdr:col>3</xdr:col>
      <xdr:colOff>238125</xdr:colOff>
      <xdr:row>0</xdr:row>
      <xdr:rowOff>119062</xdr:rowOff>
    </xdr:from>
    <xdr:ext cx="928687" cy="1068162"/>
    <xdr:pic>
      <xdr:nvPicPr>
        <xdr:cNvPr id="8" name="Image 1026">
          <a:extLst>
            <a:ext uri="{FF2B5EF4-FFF2-40B4-BE49-F238E27FC236}">
              <a16:creationId xmlns="" xmlns:a16="http://schemas.microsoft.com/office/drawing/2014/main" id="{05F3FC05-CCA3-4377-BBE5-BDB43486B836}"/>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83" t="44415" r="85157" b="45814"/>
        <a:stretch/>
      </xdr:blipFill>
      <xdr:spPr>
        <a:xfrm>
          <a:off x="12477750" y="119062"/>
          <a:ext cx="928687" cy="1068162"/>
        </a:xfrm>
        <a:prstGeom prst="rect">
          <a:avLst/>
        </a:prstGeom>
        <a:noFill/>
        <a:ln>
          <a:noFill/>
        </a:ln>
      </xdr:spPr>
    </xdr:pic>
    <xdr:clientData/>
  </xdr:oneCellAnchor>
  <xdr:twoCellAnchor editAs="oneCell">
    <xdr:from>
      <xdr:col>1</xdr:col>
      <xdr:colOff>55562</xdr:colOff>
      <xdr:row>44</xdr:row>
      <xdr:rowOff>156482</xdr:rowOff>
    </xdr:from>
    <xdr:to>
      <xdr:col>1</xdr:col>
      <xdr:colOff>549873</xdr:colOff>
      <xdr:row>47</xdr:row>
      <xdr:rowOff>24733</xdr:rowOff>
    </xdr:to>
    <xdr:pic>
      <xdr:nvPicPr>
        <xdr:cNvPr id="9" name="Imagen 8">
          <a:extLst>
            <a:ext uri="{FF2B5EF4-FFF2-40B4-BE49-F238E27FC236}">
              <a16:creationId xmlns="" xmlns:a16="http://schemas.microsoft.com/office/drawing/2014/main" id="{775394B4-080B-4F57-B3EE-AD751ABC993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13" r="79410" b="-5181"/>
        <a:stretch/>
      </xdr:blipFill>
      <xdr:spPr>
        <a:xfrm>
          <a:off x="665162" y="4823732"/>
          <a:ext cx="494311" cy="439752"/>
        </a:xfrm>
        <a:prstGeom prst="rect">
          <a:avLst/>
        </a:prstGeom>
      </xdr:spPr>
    </xdr:pic>
    <xdr:clientData/>
  </xdr:twoCellAnchor>
  <xdr:twoCellAnchor editAs="oneCell">
    <xdr:from>
      <xdr:col>1</xdr:col>
      <xdr:colOff>578304</xdr:colOff>
      <xdr:row>44</xdr:row>
      <xdr:rowOff>168956</xdr:rowOff>
    </xdr:from>
    <xdr:to>
      <xdr:col>2</xdr:col>
      <xdr:colOff>900734</xdr:colOff>
      <xdr:row>46</xdr:row>
      <xdr:rowOff>134539</xdr:rowOff>
    </xdr:to>
    <xdr:pic>
      <xdr:nvPicPr>
        <xdr:cNvPr id="10" name="Imagen 9">
          <a:extLst>
            <a:ext uri="{FF2B5EF4-FFF2-40B4-BE49-F238E27FC236}">
              <a16:creationId xmlns="" xmlns:a16="http://schemas.microsoft.com/office/drawing/2014/main" id="{BF912571-F5E8-4F5D-9B97-3E9F04E8341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1744"/>
        <a:stretch/>
      </xdr:blipFill>
      <xdr:spPr>
        <a:xfrm>
          <a:off x="1187904" y="4836206"/>
          <a:ext cx="1293980" cy="346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3</xdr:row>
      <xdr:rowOff>0</xdr:rowOff>
    </xdr:from>
    <xdr:to>
      <xdr:col>8</xdr:col>
      <xdr:colOff>304800</xdr:colOff>
      <xdr:row>4</xdr:row>
      <xdr:rowOff>162538</xdr:rowOff>
    </xdr:to>
    <xdr:sp macro="" textlink="">
      <xdr:nvSpPr>
        <xdr:cNvPr id="2" name="AutoShape 2" descr="Archivo:Santander Argentina Logo.png - Wikipedia, la enciclopedia libre">
          <a:extLst>
            <a:ext uri="{FF2B5EF4-FFF2-40B4-BE49-F238E27FC236}">
              <a16:creationId xmlns="" xmlns:a16="http://schemas.microsoft.com/office/drawing/2014/main" id="{8D4E6CA2-E69A-419C-BAE3-DAAB890C51BB}"/>
            </a:ext>
          </a:extLst>
        </xdr:cNvPr>
        <xdr:cNvSpPr>
          <a:spLocks noChangeAspect="1" noChangeArrowheads="1"/>
        </xdr:cNvSpPr>
      </xdr:nvSpPr>
      <xdr:spPr bwMode="auto">
        <a:xfrm>
          <a:off x="10982325" y="74295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49524</xdr:rowOff>
    </xdr:from>
    <xdr:to>
      <xdr:col>0</xdr:col>
      <xdr:colOff>494085</xdr:colOff>
      <xdr:row>1</xdr:row>
      <xdr:rowOff>209517</xdr:rowOff>
    </xdr:to>
    <xdr:pic>
      <xdr:nvPicPr>
        <xdr:cNvPr id="14" name="Imagen 13">
          <a:hlinkClick xmlns:r="http://schemas.openxmlformats.org/officeDocument/2006/relationships" r:id="rId1"/>
          <a:extLst>
            <a:ext uri="{FF2B5EF4-FFF2-40B4-BE49-F238E27FC236}">
              <a16:creationId xmlns="" xmlns:a16="http://schemas.microsoft.com/office/drawing/2014/main" id="{8702541B-B3D8-4B90-9C90-80C0274C6C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21931"/>
        </a:xfrm>
        <a:prstGeom prst="rect">
          <a:avLst/>
        </a:prstGeom>
      </xdr:spPr>
    </xdr:pic>
    <xdr:clientData/>
  </xdr:twoCellAnchor>
  <xdr:twoCellAnchor editAs="oneCell">
    <xdr:from>
      <xdr:col>0</xdr:col>
      <xdr:colOff>495433</xdr:colOff>
      <xdr:row>0</xdr:row>
      <xdr:rowOff>0</xdr:rowOff>
    </xdr:from>
    <xdr:to>
      <xdr:col>1</xdr:col>
      <xdr:colOff>473534</xdr:colOff>
      <xdr:row>1</xdr:row>
      <xdr:rowOff>210808</xdr:rowOff>
    </xdr:to>
    <xdr:pic>
      <xdr:nvPicPr>
        <xdr:cNvPr id="15" name="Imagen 14">
          <a:extLst>
            <a:ext uri="{FF2B5EF4-FFF2-40B4-BE49-F238E27FC236}">
              <a16:creationId xmlns="" xmlns:a16="http://schemas.microsoft.com/office/drawing/2014/main" id="{6C69074C-E984-460D-92D7-E9652EB79C0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90070" cy="472746"/>
        </a:xfrm>
        <a:prstGeom prst="rect">
          <a:avLst/>
        </a:prstGeom>
      </xdr:spPr>
    </xdr:pic>
    <xdr:clientData/>
  </xdr:twoCellAnchor>
  <xdr:twoCellAnchor editAs="oneCell">
    <xdr:from>
      <xdr:col>1</xdr:col>
      <xdr:colOff>466906</xdr:colOff>
      <xdr:row>0</xdr:row>
      <xdr:rowOff>27205</xdr:rowOff>
    </xdr:from>
    <xdr:to>
      <xdr:col>1</xdr:col>
      <xdr:colOff>1805336</xdr:colOff>
      <xdr:row>1</xdr:row>
      <xdr:rowOff>129176</xdr:rowOff>
    </xdr:to>
    <xdr:pic>
      <xdr:nvPicPr>
        <xdr:cNvPr id="16" name="Imagen 15">
          <a:extLst>
            <a:ext uri="{FF2B5EF4-FFF2-40B4-BE49-F238E27FC236}">
              <a16:creationId xmlns="" xmlns:a16="http://schemas.microsoft.com/office/drawing/2014/main" id="{02A2F8C2-473A-490E-AD7C-8AC12EC0512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1011192" y="27205"/>
          <a:ext cx="1338430" cy="355971"/>
        </a:xfrm>
        <a:prstGeom prst="rect">
          <a:avLst/>
        </a:prstGeom>
      </xdr:spPr>
    </xdr:pic>
    <xdr:clientData/>
  </xdr:twoCellAnchor>
  <xdr:oneCellAnchor>
    <xdr:from>
      <xdr:col>3</xdr:col>
      <xdr:colOff>616856</xdr:colOff>
      <xdr:row>31</xdr:row>
      <xdr:rowOff>131535</xdr:rowOff>
    </xdr:from>
    <xdr:ext cx="395493" cy="264560"/>
    <xdr:sp macro="" textlink="">
      <xdr:nvSpPr>
        <xdr:cNvPr id="3" name="CuadroTexto 2"/>
        <xdr:cNvSpPr txBox="1"/>
      </xdr:nvSpPr>
      <xdr:spPr>
        <a:xfrm>
          <a:off x="9094106" y="6650868"/>
          <a:ext cx="395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a:t>
          </a:r>
        </a:p>
      </xdr:txBody>
    </xdr:sp>
    <xdr:clientData/>
  </xdr:oneCellAnchor>
  <xdr:oneCellAnchor>
    <xdr:from>
      <xdr:col>3</xdr:col>
      <xdr:colOff>642256</xdr:colOff>
      <xdr:row>32</xdr:row>
      <xdr:rowOff>167821</xdr:rowOff>
    </xdr:from>
    <xdr:ext cx="395493" cy="264560"/>
    <xdr:sp macro="" textlink="">
      <xdr:nvSpPr>
        <xdr:cNvPr id="7" name="CuadroTexto 6"/>
        <xdr:cNvSpPr txBox="1"/>
      </xdr:nvSpPr>
      <xdr:spPr>
        <a:xfrm>
          <a:off x="9119506" y="6888238"/>
          <a:ext cx="395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a:t>
          </a:r>
        </a:p>
      </xdr:txBody>
    </xdr:sp>
    <xdr:clientData/>
  </xdr:oneCellAnchor>
  <xdr:oneCellAnchor>
    <xdr:from>
      <xdr:col>3</xdr:col>
      <xdr:colOff>624416</xdr:colOff>
      <xdr:row>34</xdr:row>
      <xdr:rowOff>154214</xdr:rowOff>
    </xdr:from>
    <xdr:ext cx="395493" cy="264560"/>
    <xdr:sp macro="" textlink="">
      <xdr:nvSpPr>
        <xdr:cNvPr id="8" name="CuadroTexto 7"/>
        <xdr:cNvSpPr txBox="1"/>
      </xdr:nvSpPr>
      <xdr:spPr>
        <a:xfrm>
          <a:off x="9101666" y="7276797"/>
          <a:ext cx="395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209517</xdr:rowOff>
    </xdr:to>
    <xdr:pic>
      <xdr:nvPicPr>
        <xdr:cNvPr id="21" name="Imagen 20">
          <a:hlinkClick xmlns:r="http://schemas.openxmlformats.org/officeDocument/2006/relationships" r:id="rId1"/>
          <a:extLst>
            <a:ext uri="{FF2B5EF4-FFF2-40B4-BE49-F238E27FC236}">
              <a16:creationId xmlns="" xmlns:a16="http://schemas.microsoft.com/office/drawing/2014/main" id="{E05BEEF6-4DFD-4C46-9CB4-B205973676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21931"/>
        </a:xfrm>
        <a:prstGeom prst="rect">
          <a:avLst/>
        </a:prstGeom>
      </xdr:spPr>
    </xdr:pic>
    <xdr:clientData/>
  </xdr:twoCellAnchor>
  <xdr:twoCellAnchor editAs="oneCell">
    <xdr:from>
      <xdr:col>0</xdr:col>
      <xdr:colOff>495433</xdr:colOff>
      <xdr:row>0</xdr:row>
      <xdr:rowOff>0</xdr:rowOff>
    </xdr:from>
    <xdr:to>
      <xdr:col>1</xdr:col>
      <xdr:colOff>473534</xdr:colOff>
      <xdr:row>1</xdr:row>
      <xdr:rowOff>210808</xdr:rowOff>
    </xdr:to>
    <xdr:pic>
      <xdr:nvPicPr>
        <xdr:cNvPr id="22" name="Imagen 21">
          <a:extLst>
            <a:ext uri="{FF2B5EF4-FFF2-40B4-BE49-F238E27FC236}">
              <a16:creationId xmlns="" xmlns:a16="http://schemas.microsoft.com/office/drawing/2014/main" id="{37B15405-2C5B-4894-80A6-6032E8813B6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90070" cy="472746"/>
        </a:xfrm>
        <a:prstGeom prst="rect">
          <a:avLst/>
        </a:prstGeom>
      </xdr:spPr>
    </xdr:pic>
    <xdr:clientData/>
  </xdr:twoCellAnchor>
  <xdr:twoCellAnchor editAs="oneCell">
    <xdr:from>
      <xdr:col>1</xdr:col>
      <xdr:colOff>466906</xdr:colOff>
      <xdr:row>0</xdr:row>
      <xdr:rowOff>54419</xdr:rowOff>
    </xdr:from>
    <xdr:to>
      <xdr:col>1</xdr:col>
      <xdr:colOff>1805336</xdr:colOff>
      <xdr:row>1</xdr:row>
      <xdr:rowOff>156390</xdr:rowOff>
    </xdr:to>
    <xdr:pic>
      <xdr:nvPicPr>
        <xdr:cNvPr id="23" name="Imagen 22">
          <a:extLst>
            <a:ext uri="{FF2B5EF4-FFF2-40B4-BE49-F238E27FC236}">
              <a16:creationId xmlns="" xmlns:a16="http://schemas.microsoft.com/office/drawing/2014/main" id="{3C190CC9-3078-4DC7-BEA8-9E37A95583E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78875" y="54419"/>
          <a:ext cx="1338430" cy="3639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304800</xdr:colOff>
      <xdr:row>4</xdr:row>
      <xdr:rowOff>165099</xdr:rowOff>
    </xdr:to>
    <xdr:sp macro="" textlink="">
      <xdr:nvSpPr>
        <xdr:cNvPr id="25" name="AutoShape 2" descr="Archivo:Santander Argentina Logo.png - Wikipedia, la enciclopedia libre">
          <a:extLst>
            <a:ext uri="{FF2B5EF4-FFF2-40B4-BE49-F238E27FC236}">
              <a16:creationId xmlns="" xmlns:a16="http://schemas.microsoft.com/office/drawing/2014/main" id="{FB746A7C-C9FE-4AB2-9751-E40678C88A98}"/>
            </a:ext>
          </a:extLst>
        </xdr:cNvPr>
        <xdr:cNvSpPr>
          <a:spLocks noChangeAspect="1" noChangeArrowheads="1"/>
        </xdr:cNvSpPr>
      </xdr:nvSpPr>
      <xdr:spPr bwMode="auto">
        <a:xfrm>
          <a:off x="10982325" y="742950"/>
          <a:ext cx="304800" cy="355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49524</xdr:rowOff>
    </xdr:from>
    <xdr:to>
      <xdr:col>0</xdr:col>
      <xdr:colOff>494085</xdr:colOff>
      <xdr:row>1</xdr:row>
      <xdr:rowOff>209517</xdr:rowOff>
    </xdr:to>
    <xdr:pic>
      <xdr:nvPicPr>
        <xdr:cNvPr id="19" name="Imagen 18">
          <a:hlinkClick xmlns:r="http://schemas.openxmlformats.org/officeDocument/2006/relationships" r:id="rId1"/>
          <a:extLst>
            <a:ext uri="{FF2B5EF4-FFF2-40B4-BE49-F238E27FC236}">
              <a16:creationId xmlns="" xmlns:a16="http://schemas.microsoft.com/office/drawing/2014/main" id="{AE183B4E-76D0-4FDE-9DFA-4587C1D9C9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21931"/>
        </a:xfrm>
        <a:prstGeom prst="rect">
          <a:avLst/>
        </a:prstGeom>
      </xdr:spPr>
    </xdr:pic>
    <xdr:clientData/>
  </xdr:twoCellAnchor>
  <xdr:twoCellAnchor editAs="oneCell">
    <xdr:from>
      <xdr:col>0</xdr:col>
      <xdr:colOff>495433</xdr:colOff>
      <xdr:row>0</xdr:row>
      <xdr:rowOff>0</xdr:rowOff>
    </xdr:from>
    <xdr:to>
      <xdr:col>1</xdr:col>
      <xdr:colOff>473534</xdr:colOff>
      <xdr:row>1</xdr:row>
      <xdr:rowOff>210808</xdr:rowOff>
    </xdr:to>
    <xdr:pic>
      <xdr:nvPicPr>
        <xdr:cNvPr id="20" name="Imagen 19">
          <a:extLst>
            <a:ext uri="{FF2B5EF4-FFF2-40B4-BE49-F238E27FC236}">
              <a16:creationId xmlns="" xmlns:a16="http://schemas.microsoft.com/office/drawing/2014/main" id="{9709DA81-D2CA-4447-AA81-313E70FCCEE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90070" cy="472746"/>
        </a:xfrm>
        <a:prstGeom prst="rect">
          <a:avLst/>
        </a:prstGeom>
      </xdr:spPr>
    </xdr:pic>
    <xdr:clientData/>
  </xdr:twoCellAnchor>
  <xdr:twoCellAnchor editAs="oneCell">
    <xdr:from>
      <xdr:col>1</xdr:col>
      <xdr:colOff>466906</xdr:colOff>
      <xdr:row>0</xdr:row>
      <xdr:rowOff>54419</xdr:rowOff>
    </xdr:from>
    <xdr:to>
      <xdr:col>1</xdr:col>
      <xdr:colOff>1805336</xdr:colOff>
      <xdr:row>1</xdr:row>
      <xdr:rowOff>156390</xdr:rowOff>
    </xdr:to>
    <xdr:pic>
      <xdr:nvPicPr>
        <xdr:cNvPr id="21" name="Imagen 20">
          <a:extLst>
            <a:ext uri="{FF2B5EF4-FFF2-40B4-BE49-F238E27FC236}">
              <a16:creationId xmlns="" xmlns:a16="http://schemas.microsoft.com/office/drawing/2014/main" id="{0F0AC2ED-ECE0-4208-B2D1-32B09D57AC2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78875" y="54419"/>
          <a:ext cx="1338430" cy="3639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289733</xdr:colOff>
      <xdr:row>4</xdr:row>
      <xdr:rowOff>181261</xdr:rowOff>
    </xdr:to>
    <xdr:sp macro="" textlink="">
      <xdr:nvSpPr>
        <xdr:cNvPr id="5" name="AutoShape 2" descr="Archivo:Santander Argentina Logo.png - Wikipedia, la enciclopedia libre">
          <a:extLst>
            <a:ext uri="{FF2B5EF4-FFF2-40B4-BE49-F238E27FC236}">
              <a16:creationId xmlns="" xmlns:a16="http://schemas.microsoft.com/office/drawing/2014/main" id="{CE1032E7-99B8-4780-841D-98C8C8AB7A6B}"/>
            </a:ext>
          </a:extLst>
        </xdr:cNvPr>
        <xdr:cNvSpPr>
          <a:spLocks noChangeAspect="1" noChangeArrowheads="1"/>
        </xdr:cNvSpPr>
      </xdr:nvSpPr>
      <xdr:spPr bwMode="auto">
        <a:xfrm>
          <a:off x="10982325" y="742950"/>
          <a:ext cx="304800" cy="355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49524</xdr:rowOff>
    </xdr:from>
    <xdr:to>
      <xdr:col>0</xdr:col>
      <xdr:colOff>494085</xdr:colOff>
      <xdr:row>1</xdr:row>
      <xdr:rowOff>209517</xdr:rowOff>
    </xdr:to>
    <xdr:pic>
      <xdr:nvPicPr>
        <xdr:cNvPr id="14" name="Imagen 13">
          <a:hlinkClick xmlns:r="http://schemas.openxmlformats.org/officeDocument/2006/relationships" r:id="rId1"/>
          <a:extLst>
            <a:ext uri="{FF2B5EF4-FFF2-40B4-BE49-F238E27FC236}">
              <a16:creationId xmlns="" xmlns:a16="http://schemas.microsoft.com/office/drawing/2014/main" id="{CECF4AC7-BBD6-4CD1-BC6E-DDBFADF065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21931"/>
        </a:xfrm>
        <a:prstGeom prst="rect">
          <a:avLst/>
        </a:prstGeom>
      </xdr:spPr>
    </xdr:pic>
    <xdr:clientData/>
  </xdr:twoCellAnchor>
  <xdr:twoCellAnchor editAs="oneCell">
    <xdr:from>
      <xdr:col>0</xdr:col>
      <xdr:colOff>495433</xdr:colOff>
      <xdr:row>0</xdr:row>
      <xdr:rowOff>0</xdr:rowOff>
    </xdr:from>
    <xdr:to>
      <xdr:col>1</xdr:col>
      <xdr:colOff>473534</xdr:colOff>
      <xdr:row>1</xdr:row>
      <xdr:rowOff>210808</xdr:rowOff>
    </xdr:to>
    <xdr:pic>
      <xdr:nvPicPr>
        <xdr:cNvPr id="15" name="Imagen 14">
          <a:extLst>
            <a:ext uri="{FF2B5EF4-FFF2-40B4-BE49-F238E27FC236}">
              <a16:creationId xmlns="" xmlns:a16="http://schemas.microsoft.com/office/drawing/2014/main" id="{C79F42CE-E58A-4208-91BE-B687CED7437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90070" cy="472746"/>
        </a:xfrm>
        <a:prstGeom prst="rect">
          <a:avLst/>
        </a:prstGeom>
      </xdr:spPr>
    </xdr:pic>
    <xdr:clientData/>
  </xdr:twoCellAnchor>
  <xdr:twoCellAnchor editAs="oneCell">
    <xdr:from>
      <xdr:col>1</xdr:col>
      <xdr:colOff>466906</xdr:colOff>
      <xdr:row>0</xdr:row>
      <xdr:rowOff>54419</xdr:rowOff>
    </xdr:from>
    <xdr:to>
      <xdr:col>1</xdr:col>
      <xdr:colOff>1805336</xdr:colOff>
      <xdr:row>1</xdr:row>
      <xdr:rowOff>156390</xdr:rowOff>
    </xdr:to>
    <xdr:pic>
      <xdr:nvPicPr>
        <xdr:cNvPr id="16" name="Imagen 15">
          <a:extLst>
            <a:ext uri="{FF2B5EF4-FFF2-40B4-BE49-F238E27FC236}">
              <a16:creationId xmlns="" xmlns:a16="http://schemas.microsoft.com/office/drawing/2014/main" id="{BB905116-53BD-420F-BB66-2656C8F26FC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78875" y="54419"/>
          <a:ext cx="1338430" cy="3639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304800</xdr:colOff>
      <xdr:row>4</xdr:row>
      <xdr:rowOff>165101</xdr:rowOff>
    </xdr:to>
    <xdr:sp macro="" textlink="">
      <xdr:nvSpPr>
        <xdr:cNvPr id="5" name="AutoShape 2" descr="Archivo:Santander Argentina Logo.png - Wikipedia, la enciclopedia libre">
          <a:extLst>
            <a:ext uri="{FF2B5EF4-FFF2-40B4-BE49-F238E27FC236}">
              <a16:creationId xmlns="" xmlns:a16="http://schemas.microsoft.com/office/drawing/2014/main" id="{274C17E6-9BF2-4C73-AEC3-D603FA0F29A9}"/>
            </a:ext>
          </a:extLst>
        </xdr:cNvPr>
        <xdr:cNvSpPr>
          <a:spLocks noChangeAspect="1" noChangeArrowheads="1"/>
        </xdr:cNvSpPr>
      </xdr:nvSpPr>
      <xdr:spPr bwMode="auto">
        <a:xfrm>
          <a:off x="10982325" y="742950"/>
          <a:ext cx="304800" cy="355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49524</xdr:rowOff>
    </xdr:from>
    <xdr:to>
      <xdr:col>0</xdr:col>
      <xdr:colOff>494085</xdr:colOff>
      <xdr:row>1</xdr:row>
      <xdr:rowOff>211682</xdr:rowOff>
    </xdr:to>
    <xdr:pic>
      <xdr:nvPicPr>
        <xdr:cNvPr id="9" name="Imagen 8">
          <a:hlinkClick xmlns:r="http://schemas.openxmlformats.org/officeDocument/2006/relationships" r:id="rId1"/>
          <a:extLst>
            <a:ext uri="{FF2B5EF4-FFF2-40B4-BE49-F238E27FC236}">
              <a16:creationId xmlns="" xmlns:a16="http://schemas.microsoft.com/office/drawing/2014/main" id="{82FAC30B-2DB9-4E83-9F7C-80A98ED807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21931"/>
        </a:xfrm>
        <a:prstGeom prst="rect">
          <a:avLst/>
        </a:prstGeom>
      </xdr:spPr>
    </xdr:pic>
    <xdr:clientData/>
  </xdr:twoCellAnchor>
  <xdr:twoCellAnchor editAs="oneCell">
    <xdr:from>
      <xdr:col>0</xdr:col>
      <xdr:colOff>495433</xdr:colOff>
      <xdr:row>0</xdr:row>
      <xdr:rowOff>0</xdr:rowOff>
    </xdr:from>
    <xdr:to>
      <xdr:col>1</xdr:col>
      <xdr:colOff>465958</xdr:colOff>
      <xdr:row>1</xdr:row>
      <xdr:rowOff>212973</xdr:rowOff>
    </xdr:to>
    <xdr:pic>
      <xdr:nvPicPr>
        <xdr:cNvPr id="10" name="Imagen 9">
          <a:extLst>
            <a:ext uri="{FF2B5EF4-FFF2-40B4-BE49-F238E27FC236}">
              <a16:creationId xmlns="" xmlns:a16="http://schemas.microsoft.com/office/drawing/2014/main" id="{F4D1779D-841C-4225-B540-EDFB89FBAB5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90070" cy="472746"/>
        </a:xfrm>
        <a:prstGeom prst="rect">
          <a:avLst/>
        </a:prstGeom>
      </xdr:spPr>
    </xdr:pic>
    <xdr:clientData/>
  </xdr:twoCellAnchor>
  <xdr:twoCellAnchor editAs="oneCell">
    <xdr:from>
      <xdr:col>1</xdr:col>
      <xdr:colOff>459330</xdr:colOff>
      <xdr:row>0</xdr:row>
      <xdr:rowOff>54419</xdr:rowOff>
    </xdr:from>
    <xdr:to>
      <xdr:col>1</xdr:col>
      <xdr:colOff>1797760</xdr:colOff>
      <xdr:row>1</xdr:row>
      <xdr:rowOff>158555</xdr:rowOff>
    </xdr:to>
    <xdr:pic>
      <xdr:nvPicPr>
        <xdr:cNvPr id="11" name="Imagen 10">
          <a:extLst>
            <a:ext uri="{FF2B5EF4-FFF2-40B4-BE49-F238E27FC236}">
              <a16:creationId xmlns="" xmlns:a16="http://schemas.microsoft.com/office/drawing/2014/main" id="{BAEFE70A-AE2D-42E1-9275-D36D58777E7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78875" y="54419"/>
          <a:ext cx="1338430" cy="3639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220101</xdr:rowOff>
    </xdr:to>
    <xdr:pic>
      <xdr:nvPicPr>
        <xdr:cNvPr id="11" name="Imagen 10">
          <a:hlinkClick xmlns:r="http://schemas.openxmlformats.org/officeDocument/2006/relationships" r:id="rId1"/>
          <a:extLst>
            <a:ext uri="{FF2B5EF4-FFF2-40B4-BE49-F238E27FC236}">
              <a16:creationId xmlns="" xmlns:a16="http://schemas.microsoft.com/office/drawing/2014/main" id="{325BCDF4-4594-4F16-BF9D-E5EF8DE97C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21931"/>
        </a:xfrm>
        <a:prstGeom prst="rect">
          <a:avLst/>
        </a:prstGeom>
      </xdr:spPr>
    </xdr:pic>
    <xdr:clientData/>
  </xdr:twoCellAnchor>
  <xdr:twoCellAnchor editAs="oneCell">
    <xdr:from>
      <xdr:col>0</xdr:col>
      <xdr:colOff>495433</xdr:colOff>
      <xdr:row>0</xdr:row>
      <xdr:rowOff>0</xdr:rowOff>
    </xdr:from>
    <xdr:to>
      <xdr:col>1</xdr:col>
      <xdr:colOff>469565</xdr:colOff>
      <xdr:row>1</xdr:row>
      <xdr:rowOff>221392</xdr:rowOff>
    </xdr:to>
    <xdr:pic>
      <xdr:nvPicPr>
        <xdr:cNvPr id="12" name="Imagen 11">
          <a:extLst>
            <a:ext uri="{FF2B5EF4-FFF2-40B4-BE49-F238E27FC236}">
              <a16:creationId xmlns="" xmlns:a16="http://schemas.microsoft.com/office/drawing/2014/main" id="{34FB46D2-024D-47C0-B5A9-B9DF0CF67F5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90070" cy="472746"/>
        </a:xfrm>
        <a:prstGeom prst="rect">
          <a:avLst/>
        </a:prstGeom>
      </xdr:spPr>
    </xdr:pic>
    <xdr:clientData/>
  </xdr:twoCellAnchor>
  <xdr:twoCellAnchor editAs="oneCell">
    <xdr:from>
      <xdr:col>1</xdr:col>
      <xdr:colOff>462937</xdr:colOff>
      <xdr:row>0</xdr:row>
      <xdr:rowOff>54419</xdr:rowOff>
    </xdr:from>
    <xdr:to>
      <xdr:col>1</xdr:col>
      <xdr:colOff>1801367</xdr:colOff>
      <xdr:row>1</xdr:row>
      <xdr:rowOff>166974</xdr:rowOff>
    </xdr:to>
    <xdr:pic>
      <xdr:nvPicPr>
        <xdr:cNvPr id="13" name="Imagen 12">
          <a:extLst>
            <a:ext uri="{FF2B5EF4-FFF2-40B4-BE49-F238E27FC236}">
              <a16:creationId xmlns="" xmlns:a16="http://schemas.microsoft.com/office/drawing/2014/main" id="{43D9122B-7E68-425C-8C7A-3AD306ABAFF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78875" y="54419"/>
          <a:ext cx="1338430" cy="3639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220101</xdr:rowOff>
    </xdr:to>
    <xdr:pic>
      <xdr:nvPicPr>
        <xdr:cNvPr id="16" name="Imagen 15">
          <a:hlinkClick xmlns:r="http://schemas.openxmlformats.org/officeDocument/2006/relationships" r:id="rId1"/>
          <a:extLst>
            <a:ext uri="{FF2B5EF4-FFF2-40B4-BE49-F238E27FC236}">
              <a16:creationId xmlns="" xmlns:a16="http://schemas.microsoft.com/office/drawing/2014/main" id="{AE0F6819-A786-4579-8564-5C301DD6BE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32515"/>
        </a:xfrm>
        <a:prstGeom prst="rect">
          <a:avLst/>
        </a:prstGeom>
      </xdr:spPr>
    </xdr:pic>
    <xdr:clientData/>
  </xdr:twoCellAnchor>
  <xdr:twoCellAnchor editAs="oneCell">
    <xdr:from>
      <xdr:col>0</xdr:col>
      <xdr:colOff>495433</xdr:colOff>
      <xdr:row>0</xdr:row>
      <xdr:rowOff>0</xdr:rowOff>
    </xdr:from>
    <xdr:to>
      <xdr:col>1</xdr:col>
      <xdr:colOff>469565</xdr:colOff>
      <xdr:row>1</xdr:row>
      <xdr:rowOff>221392</xdr:rowOff>
    </xdr:to>
    <xdr:pic>
      <xdr:nvPicPr>
        <xdr:cNvPr id="17" name="Imagen 16">
          <a:extLst>
            <a:ext uri="{FF2B5EF4-FFF2-40B4-BE49-F238E27FC236}">
              <a16:creationId xmlns="" xmlns:a16="http://schemas.microsoft.com/office/drawing/2014/main" id="{5146AAAC-EF96-48DD-966D-27AF944C7A5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86101" cy="483330"/>
        </a:xfrm>
        <a:prstGeom prst="rect">
          <a:avLst/>
        </a:prstGeom>
      </xdr:spPr>
    </xdr:pic>
    <xdr:clientData/>
  </xdr:twoCellAnchor>
  <xdr:twoCellAnchor editAs="oneCell">
    <xdr:from>
      <xdr:col>1</xdr:col>
      <xdr:colOff>462937</xdr:colOff>
      <xdr:row>0</xdr:row>
      <xdr:rowOff>54419</xdr:rowOff>
    </xdr:from>
    <xdr:to>
      <xdr:col>1</xdr:col>
      <xdr:colOff>1801367</xdr:colOff>
      <xdr:row>1</xdr:row>
      <xdr:rowOff>166974</xdr:rowOff>
    </xdr:to>
    <xdr:pic>
      <xdr:nvPicPr>
        <xdr:cNvPr id="18" name="Imagen 17">
          <a:extLst>
            <a:ext uri="{FF2B5EF4-FFF2-40B4-BE49-F238E27FC236}">
              <a16:creationId xmlns="" xmlns:a16="http://schemas.microsoft.com/office/drawing/2014/main" id="{1DFBF329-D548-4C2A-988B-707B2C9E4D6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74906" y="54419"/>
          <a:ext cx="1338430" cy="374493"/>
        </a:xfrm>
        <a:prstGeom prst="rect">
          <a:avLst/>
        </a:prstGeom>
      </xdr:spPr>
    </xdr:pic>
    <xdr:clientData/>
  </xdr:twoCellAnchor>
  <xdr:oneCellAnchor>
    <xdr:from>
      <xdr:col>3</xdr:col>
      <xdr:colOff>1119188</xdr:colOff>
      <xdr:row>8</xdr:row>
      <xdr:rowOff>174625</xdr:rowOff>
    </xdr:from>
    <xdr:ext cx="325217" cy="264560"/>
    <xdr:sp macro="" textlink="">
      <xdr:nvSpPr>
        <xdr:cNvPr id="5" name="CuadroTexto 4"/>
        <xdr:cNvSpPr txBox="1"/>
      </xdr:nvSpPr>
      <xdr:spPr>
        <a:xfrm>
          <a:off x="9969501" y="1936750"/>
          <a:ext cx="32521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31750</xdr:rowOff>
    </xdr:from>
    <xdr:to>
      <xdr:col>0</xdr:col>
      <xdr:colOff>494085</xdr:colOff>
      <xdr:row>1</xdr:row>
      <xdr:rowOff>211795</xdr:rowOff>
    </xdr:to>
    <xdr:pic>
      <xdr:nvPicPr>
        <xdr:cNvPr id="11" name="Imagen 10">
          <a:hlinkClick xmlns:r="http://schemas.openxmlformats.org/officeDocument/2006/relationships" r:id="rId1"/>
          <a:extLst>
            <a:ext uri="{FF2B5EF4-FFF2-40B4-BE49-F238E27FC236}">
              <a16:creationId xmlns="" xmlns:a16="http://schemas.microsoft.com/office/drawing/2014/main" id="{40035602-9EB7-4452-8DB1-C9685CD0B4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1750"/>
          <a:ext cx="494085" cy="434045"/>
        </a:xfrm>
        <a:prstGeom prst="rect">
          <a:avLst/>
        </a:prstGeom>
      </xdr:spPr>
    </xdr:pic>
    <xdr:clientData/>
  </xdr:twoCellAnchor>
  <xdr:twoCellAnchor editAs="oneCell">
    <xdr:from>
      <xdr:col>0</xdr:col>
      <xdr:colOff>495433</xdr:colOff>
      <xdr:row>0</xdr:row>
      <xdr:rowOff>0</xdr:rowOff>
    </xdr:from>
    <xdr:to>
      <xdr:col>1</xdr:col>
      <xdr:colOff>465118</xdr:colOff>
      <xdr:row>1</xdr:row>
      <xdr:rowOff>230860</xdr:rowOff>
    </xdr:to>
    <xdr:pic>
      <xdr:nvPicPr>
        <xdr:cNvPr id="12" name="Imagen 11">
          <a:extLst>
            <a:ext uri="{FF2B5EF4-FFF2-40B4-BE49-F238E27FC236}">
              <a16:creationId xmlns="" xmlns:a16="http://schemas.microsoft.com/office/drawing/2014/main" id="{86262987-7D55-415C-A79D-1BDDE6A4B27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86101" cy="483330"/>
        </a:xfrm>
        <a:prstGeom prst="rect">
          <a:avLst/>
        </a:prstGeom>
      </xdr:spPr>
    </xdr:pic>
    <xdr:clientData/>
  </xdr:twoCellAnchor>
  <xdr:twoCellAnchor editAs="oneCell">
    <xdr:from>
      <xdr:col>1</xdr:col>
      <xdr:colOff>458490</xdr:colOff>
      <xdr:row>0</xdr:row>
      <xdr:rowOff>54419</xdr:rowOff>
    </xdr:from>
    <xdr:to>
      <xdr:col>1</xdr:col>
      <xdr:colOff>1796920</xdr:colOff>
      <xdr:row>1</xdr:row>
      <xdr:rowOff>176442</xdr:rowOff>
    </xdr:to>
    <xdr:pic>
      <xdr:nvPicPr>
        <xdr:cNvPr id="13" name="Imagen 12">
          <a:extLst>
            <a:ext uri="{FF2B5EF4-FFF2-40B4-BE49-F238E27FC236}">
              <a16:creationId xmlns="" xmlns:a16="http://schemas.microsoft.com/office/drawing/2014/main" id="{C0F4789D-74A5-4474-861F-8F0D90F0D68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74906" y="54419"/>
          <a:ext cx="1338430" cy="37449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229569</xdr:rowOff>
    </xdr:to>
    <xdr:pic>
      <xdr:nvPicPr>
        <xdr:cNvPr id="15" name="Imagen 14">
          <a:hlinkClick xmlns:r="http://schemas.openxmlformats.org/officeDocument/2006/relationships" r:id="rId1"/>
          <a:extLst>
            <a:ext uri="{FF2B5EF4-FFF2-40B4-BE49-F238E27FC236}">
              <a16:creationId xmlns="" xmlns:a16="http://schemas.microsoft.com/office/drawing/2014/main" id="{4E1A4EB6-8C91-443B-B18B-932A8D5B22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41983"/>
        </a:xfrm>
        <a:prstGeom prst="rect">
          <a:avLst/>
        </a:prstGeom>
      </xdr:spPr>
    </xdr:pic>
    <xdr:clientData/>
  </xdr:twoCellAnchor>
  <xdr:twoCellAnchor editAs="oneCell">
    <xdr:from>
      <xdr:col>0</xdr:col>
      <xdr:colOff>495433</xdr:colOff>
      <xdr:row>0</xdr:row>
      <xdr:rowOff>0</xdr:rowOff>
    </xdr:from>
    <xdr:to>
      <xdr:col>1</xdr:col>
      <xdr:colOff>465118</xdr:colOff>
      <xdr:row>1</xdr:row>
      <xdr:rowOff>230860</xdr:rowOff>
    </xdr:to>
    <xdr:pic>
      <xdr:nvPicPr>
        <xdr:cNvPr id="16" name="Imagen 15">
          <a:extLst>
            <a:ext uri="{FF2B5EF4-FFF2-40B4-BE49-F238E27FC236}">
              <a16:creationId xmlns="" xmlns:a16="http://schemas.microsoft.com/office/drawing/2014/main" id="{060231DA-3614-4A47-B7E7-BE8FE8A40F2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81654" cy="492798"/>
        </a:xfrm>
        <a:prstGeom prst="rect">
          <a:avLst/>
        </a:prstGeom>
      </xdr:spPr>
    </xdr:pic>
    <xdr:clientData/>
  </xdr:twoCellAnchor>
  <xdr:twoCellAnchor editAs="oneCell">
    <xdr:from>
      <xdr:col>1</xdr:col>
      <xdr:colOff>458490</xdr:colOff>
      <xdr:row>0</xdr:row>
      <xdr:rowOff>54419</xdr:rowOff>
    </xdr:from>
    <xdr:to>
      <xdr:col>1</xdr:col>
      <xdr:colOff>1796920</xdr:colOff>
      <xdr:row>1</xdr:row>
      <xdr:rowOff>176442</xdr:rowOff>
    </xdr:to>
    <xdr:pic>
      <xdr:nvPicPr>
        <xdr:cNvPr id="17" name="Imagen 16">
          <a:extLst>
            <a:ext uri="{FF2B5EF4-FFF2-40B4-BE49-F238E27FC236}">
              <a16:creationId xmlns="" xmlns:a16="http://schemas.microsoft.com/office/drawing/2014/main" id="{6FDA94BE-5B1A-49AF-AA01-D61B99EC658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70459" y="54419"/>
          <a:ext cx="1338430" cy="38396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231734</xdr:rowOff>
    </xdr:to>
    <xdr:pic>
      <xdr:nvPicPr>
        <xdr:cNvPr id="11" name="Imagen 10">
          <a:hlinkClick xmlns:r="http://schemas.openxmlformats.org/officeDocument/2006/relationships" r:id="rId1"/>
          <a:extLst>
            <a:ext uri="{FF2B5EF4-FFF2-40B4-BE49-F238E27FC236}">
              <a16:creationId xmlns="" xmlns:a16="http://schemas.microsoft.com/office/drawing/2014/main" id="{679F00D9-ADE7-4CFD-8ED0-2D4B44B10F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41983"/>
        </a:xfrm>
        <a:prstGeom prst="rect">
          <a:avLst/>
        </a:prstGeom>
      </xdr:spPr>
    </xdr:pic>
    <xdr:clientData/>
  </xdr:twoCellAnchor>
  <xdr:twoCellAnchor editAs="oneCell">
    <xdr:from>
      <xdr:col>0</xdr:col>
      <xdr:colOff>495433</xdr:colOff>
      <xdr:row>0</xdr:row>
      <xdr:rowOff>0</xdr:rowOff>
    </xdr:from>
    <xdr:to>
      <xdr:col>1</xdr:col>
      <xdr:colOff>457542</xdr:colOff>
      <xdr:row>1</xdr:row>
      <xdr:rowOff>233025</xdr:rowOff>
    </xdr:to>
    <xdr:pic>
      <xdr:nvPicPr>
        <xdr:cNvPr id="12" name="Imagen 11">
          <a:extLst>
            <a:ext uri="{FF2B5EF4-FFF2-40B4-BE49-F238E27FC236}">
              <a16:creationId xmlns="" xmlns:a16="http://schemas.microsoft.com/office/drawing/2014/main" id="{96ABD4BF-31AC-48FF-A738-1D685BAF8E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81654" cy="492798"/>
        </a:xfrm>
        <a:prstGeom prst="rect">
          <a:avLst/>
        </a:prstGeom>
      </xdr:spPr>
    </xdr:pic>
    <xdr:clientData/>
  </xdr:twoCellAnchor>
  <xdr:twoCellAnchor editAs="oneCell">
    <xdr:from>
      <xdr:col>1</xdr:col>
      <xdr:colOff>450914</xdr:colOff>
      <xdr:row>0</xdr:row>
      <xdr:rowOff>54419</xdr:rowOff>
    </xdr:from>
    <xdr:to>
      <xdr:col>1</xdr:col>
      <xdr:colOff>1789344</xdr:colOff>
      <xdr:row>1</xdr:row>
      <xdr:rowOff>178607</xdr:rowOff>
    </xdr:to>
    <xdr:pic>
      <xdr:nvPicPr>
        <xdr:cNvPr id="13" name="Imagen 12">
          <a:extLst>
            <a:ext uri="{FF2B5EF4-FFF2-40B4-BE49-F238E27FC236}">
              <a16:creationId xmlns="" xmlns:a16="http://schemas.microsoft.com/office/drawing/2014/main" id="{1AE1A8C8-3276-4968-927B-ECB8DCE1C91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70459" y="54419"/>
          <a:ext cx="1338430" cy="38396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231734</xdr:rowOff>
    </xdr:to>
    <xdr:pic>
      <xdr:nvPicPr>
        <xdr:cNvPr id="14" name="Imagen 13">
          <a:hlinkClick xmlns:r="http://schemas.openxmlformats.org/officeDocument/2006/relationships" r:id="rId1"/>
          <a:extLst>
            <a:ext uri="{FF2B5EF4-FFF2-40B4-BE49-F238E27FC236}">
              <a16:creationId xmlns="" xmlns:a16="http://schemas.microsoft.com/office/drawing/2014/main" id="{614569C0-0A03-4E6B-A9FE-3AB78F04ED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44148"/>
        </a:xfrm>
        <a:prstGeom prst="rect">
          <a:avLst/>
        </a:prstGeom>
      </xdr:spPr>
    </xdr:pic>
    <xdr:clientData/>
  </xdr:twoCellAnchor>
  <xdr:twoCellAnchor editAs="oneCell">
    <xdr:from>
      <xdr:col>0</xdr:col>
      <xdr:colOff>495433</xdr:colOff>
      <xdr:row>0</xdr:row>
      <xdr:rowOff>0</xdr:rowOff>
    </xdr:from>
    <xdr:to>
      <xdr:col>1</xdr:col>
      <xdr:colOff>457542</xdr:colOff>
      <xdr:row>1</xdr:row>
      <xdr:rowOff>233025</xdr:rowOff>
    </xdr:to>
    <xdr:pic>
      <xdr:nvPicPr>
        <xdr:cNvPr id="15" name="Imagen 14">
          <a:extLst>
            <a:ext uri="{FF2B5EF4-FFF2-40B4-BE49-F238E27FC236}">
              <a16:creationId xmlns="" xmlns:a16="http://schemas.microsoft.com/office/drawing/2014/main" id="{39E6AEB0-6CC3-4BD5-9C3C-D41AC4BED3B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74078" cy="494963"/>
        </a:xfrm>
        <a:prstGeom prst="rect">
          <a:avLst/>
        </a:prstGeom>
      </xdr:spPr>
    </xdr:pic>
    <xdr:clientData/>
  </xdr:twoCellAnchor>
  <xdr:twoCellAnchor editAs="oneCell">
    <xdr:from>
      <xdr:col>1</xdr:col>
      <xdr:colOff>450914</xdr:colOff>
      <xdr:row>0</xdr:row>
      <xdr:rowOff>54419</xdr:rowOff>
    </xdr:from>
    <xdr:to>
      <xdr:col>1</xdr:col>
      <xdr:colOff>1789344</xdr:colOff>
      <xdr:row>1</xdr:row>
      <xdr:rowOff>178607</xdr:rowOff>
    </xdr:to>
    <xdr:pic>
      <xdr:nvPicPr>
        <xdr:cNvPr id="16" name="Imagen 15">
          <a:extLst>
            <a:ext uri="{FF2B5EF4-FFF2-40B4-BE49-F238E27FC236}">
              <a16:creationId xmlns="" xmlns:a16="http://schemas.microsoft.com/office/drawing/2014/main" id="{E403FEF1-2300-4B22-ABFB-F62BA2D632F6}"/>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62883" y="54419"/>
          <a:ext cx="1338430" cy="38612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231734</xdr:rowOff>
    </xdr:to>
    <xdr:pic>
      <xdr:nvPicPr>
        <xdr:cNvPr id="11" name="Imagen 10">
          <a:hlinkClick xmlns:r="http://schemas.openxmlformats.org/officeDocument/2006/relationships" r:id="rId1"/>
          <a:extLst>
            <a:ext uri="{FF2B5EF4-FFF2-40B4-BE49-F238E27FC236}">
              <a16:creationId xmlns="" xmlns:a16="http://schemas.microsoft.com/office/drawing/2014/main" id="{92D40CDF-D8C7-40AE-ACF0-23531E371C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44148"/>
        </a:xfrm>
        <a:prstGeom prst="rect">
          <a:avLst/>
        </a:prstGeom>
      </xdr:spPr>
    </xdr:pic>
    <xdr:clientData/>
  </xdr:twoCellAnchor>
  <xdr:twoCellAnchor editAs="oneCell">
    <xdr:from>
      <xdr:col>0</xdr:col>
      <xdr:colOff>495433</xdr:colOff>
      <xdr:row>0</xdr:row>
      <xdr:rowOff>0</xdr:rowOff>
    </xdr:from>
    <xdr:to>
      <xdr:col>1</xdr:col>
      <xdr:colOff>457542</xdr:colOff>
      <xdr:row>1</xdr:row>
      <xdr:rowOff>233025</xdr:rowOff>
    </xdr:to>
    <xdr:pic>
      <xdr:nvPicPr>
        <xdr:cNvPr id="12" name="Imagen 11">
          <a:extLst>
            <a:ext uri="{FF2B5EF4-FFF2-40B4-BE49-F238E27FC236}">
              <a16:creationId xmlns="" xmlns:a16="http://schemas.microsoft.com/office/drawing/2014/main" id="{1FFFF5D2-BB39-45DF-BCC8-162324624A8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74078" cy="494963"/>
        </a:xfrm>
        <a:prstGeom prst="rect">
          <a:avLst/>
        </a:prstGeom>
      </xdr:spPr>
    </xdr:pic>
    <xdr:clientData/>
  </xdr:twoCellAnchor>
  <xdr:twoCellAnchor editAs="oneCell">
    <xdr:from>
      <xdr:col>1</xdr:col>
      <xdr:colOff>450914</xdr:colOff>
      <xdr:row>0</xdr:row>
      <xdr:rowOff>54419</xdr:rowOff>
    </xdr:from>
    <xdr:to>
      <xdr:col>1</xdr:col>
      <xdr:colOff>1789344</xdr:colOff>
      <xdr:row>1</xdr:row>
      <xdr:rowOff>178607</xdr:rowOff>
    </xdr:to>
    <xdr:pic>
      <xdr:nvPicPr>
        <xdr:cNvPr id="13" name="Imagen 12">
          <a:extLst>
            <a:ext uri="{FF2B5EF4-FFF2-40B4-BE49-F238E27FC236}">
              <a16:creationId xmlns="" xmlns:a16="http://schemas.microsoft.com/office/drawing/2014/main" id="{4D96777F-703B-4727-AAE4-4833572CC37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62883" y="54419"/>
          <a:ext cx="1338430" cy="38612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236497</xdr:rowOff>
    </xdr:to>
    <xdr:pic>
      <xdr:nvPicPr>
        <xdr:cNvPr id="7" name="Imagen 6">
          <a:hlinkClick xmlns:r="http://schemas.openxmlformats.org/officeDocument/2006/relationships" r:id="rId1"/>
          <a:extLst>
            <a:ext uri="{FF2B5EF4-FFF2-40B4-BE49-F238E27FC236}">
              <a16:creationId xmlns="" xmlns:a16="http://schemas.microsoft.com/office/drawing/2014/main" id="{48C2A1AF-DE34-4E80-8E08-9A60BC72C7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44148"/>
        </a:xfrm>
        <a:prstGeom prst="rect">
          <a:avLst/>
        </a:prstGeom>
      </xdr:spPr>
    </xdr:pic>
    <xdr:clientData/>
  </xdr:twoCellAnchor>
  <xdr:twoCellAnchor editAs="oneCell">
    <xdr:from>
      <xdr:col>0</xdr:col>
      <xdr:colOff>495433</xdr:colOff>
      <xdr:row>0</xdr:row>
      <xdr:rowOff>0</xdr:rowOff>
    </xdr:from>
    <xdr:to>
      <xdr:col>1</xdr:col>
      <xdr:colOff>455161</xdr:colOff>
      <xdr:row>1</xdr:row>
      <xdr:rowOff>237788</xdr:rowOff>
    </xdr:to>
    <xdr:pic>
      <xdr:nvPicPr>
        <xdr:cNvPr id="8" name="Imagen 7">
          <a:extLst>
            <a:ext uri="{FF2B5EF4-FFF2-40B4-BE49-F238E27FC236}">
              <a16:creationId xmlns="" xmlns:a16="http://schemas.microsoft.com/office/drawing/2014/main" id="{7CDEF1FB-B439-4FD7-A0B7-DD0179C47266}"/>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74078" cy="494963"/>
        </a:xfrm>
        <a:prstGeom prst="rect">
          <a:avLst/>
        </a:prstGeom>
      </xdr:spPr>
    </xdr:pic>
    <xdr:clientData/>
  </xdr:twoCellAnchor>
  <xdr:twoCellAnchor editAs="oneCell">
    <xdr:from>
      <xdr:col>1</xdr:col>
      <xdr:colOff>448533</xdr:colOff>
      <xdr:row>0</xdr:row>
      <xdr:rowOff>54419</xdr:rowOff>
    </xdr:from>
    <xdr:to>
      <xdr:col>1</xdr:col>
      <xdr:colOff>1786963</xdr:colOff>
      <xdr:row>1</xdr:row>
      <xdr:rowOff>183370</xdr:rowOff>
    </xdr:to>
    <xdr:pic>
      <xdr:nvPicPr>
        <xdr:cNvPr id="9" name="Imagen 8">
          <a:extLst>
            <a:ext uri="{FF2B5EF4-FFF2-40B4-BE49-F238E27FC236}">
              <a16:creationId xmlns="" xmlns:a16="http://schemas.microsoft.com/office/drawing/2014/main" id="{38811517-008B-43D5-9F1A-663A34D5797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62883" y="54419"/>
          <a:ext cx="1338430" cy="38612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240664</xdr:rowOff>
    </xdr:to>
    <xdr:pic>
      <xdr:nvPicPr>
        <xdr:cNvPr id="17" name="Imagen 16">
          <a:hlinkClick xmlns:r="http://schemas.openxmlformats.org/officeDocument/2006/relationships" r:id="rId1"/>
          <a:extLst>
            <a:ext uri="{FF2B5EF4-FFF2-40B4-BE49-F238E27FC236}">
              <a16:creationId xmlns="" xmlns:a16="http://schemas.microsoft.com/office/drawing/2014/main" id="{2B9A3312-21D7-413D-8CF7-8B15883825B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44148"/>
        </a:xfrm>
        <a:prstGeom prst="rect">
          <a:avLst/>
        </a:prstGeom>
      </xdr:spPr>
    </xdr:pic>
    <xdr:clientData/>
  </xdr:twoCellAnchor>
  <xdr:twoCellAnchor editAs="oneCell">
    <xdr:from>
      <xdr:col>0</xdr:col>
      <xdr:colOff>495433</xdr:colOff>
      <xdr:row>0</xdr:row>
      <xdr:rowOff>0</xdr:rowOff>
    </xdr:from>
    <xdr:to>
      <xdr:col>1</xdr:col>
      <xdr:colOff>448613</xdr:colOff>
      <xdr:row>1</xdr:row>
      <xdr:rowOff>241955</xdr:rowOff>
    </xdr:to>
    <xdr:pic>
      <xdr:nvPicPr>
        <xdr:cNvPr id="18" name="Imagen 17">
          <a:extLst>
            <a:ext uri="{FF2B5EF4-FFF2-40B4-BE49-F238E27FC236}">
              <a16:creationId xmlns="" xmlns:a16="http://schemas.microsoft.com/office/drawing/2014/main" id="{1443057B-1641-49C6-80FE-8995DBFC6D9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74078" cy="494963"/>
        </a:xfrm>
        <a:prstGeom prst="rect">
          <a:avLst/>
        </a:prstGeom>
      </xdr:spPr>
    </xdr:pic>
    <xdr:clientData/>
  </xdr:twoCellAnchor>
  <xdr:twoCellAnchor editAs="oneCell">
    <xdr:from>
      <xdr:col>1</xdr:col>
      <xdr:colOff>441985</xdr:colOff>
      <xdr:row>0</xdr:row>
      <xdr:rowOff>54419</xdr:rowOff>
    </xdr:from>
    <xdr:to>
      <xdr:col>1</xdr:col>
      <xdr:colOff>1780415</xdr:colOff>
      <xdr:row>1</xdr:row>
      <xdr:rowOff>187537</xdr:rowOff>
    </xdr:to>
    <xdr:pic>
      <xdr:nvPicPr>
        <xdr:cNvPr id="19" name="Imagen 18">
          <a:extLst>
            <a:ext uri="{FF2B5EF4-FFF2-40B4-BE49-F238E27FC236}">
              <a16:creationId xmlns="" xmlns:a16="http://schemas.microsoft.com/office/drawing/2014/main" id="{54201CA9-B776-4C08-8C8E-B9D60E38C01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62883" y="54419"/>
          <a:ext cx="1338430" cy="38612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240664</xdr:rowOff>
    </xdr:to>
    <xdr:pic>
      <xdr:nvPicPr>
        <xdr:cNvPr id="8" name="Imagen 7">
          <a:hlinkClick xmlns:r="http://schemas.openxmlformats.org/officeDocument/2006/relationships" r:id="rId1"/>
          <a:extLst>
            <a:ext uri="{FF2B5EF4-FFF2-40B4-BE49-F238E27FC236}">
              <a16:creationId xmlns="" xmlns:a16="http://schemas.microsoft.com/office/drawing/2014/main" id="{C9DAD459-8C50-4ADE-88AD-B9D5B7CF93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53078"/>
        </a:xfrm>
        <a:prstGeom prst="rect">
          <a:avLst/>
        </a:prstGeom>
      </xdr:spPr>
    </xdr:pic>
    <xdr:clientData/>
  </xdr:twoCellAnchor>
  <xdr:twoCellAnchor editAs="oneCell">
    <xdr:from>
      <xdr:col>0</xdr:col>
      <xdr:colOff>495433</xdr:colOff>
      <xdr:row>0</xdr:row>
      <xdr:rowOff>0</xdr:rowOff>
    </xdr:from>
    <xdr:to>
      <xdr:col>1</xdr:col>
      <xdr:colOff>448613</xdr:colOff>
      <xdr:row>1</xdr:row>
      <xdr:rowOff>241955</xdr:rowOff>
    </xdr:to>
    <xdr:pic>
      <xdr:nvPicPr>
        <xdr:cNvPr id="9" name="Imagen 8">
          <a:extLst>
            <a:ext uri="{FF2B5EF4-FFF2-40B4-BE49-F238E27FC236}">
              <a16:creationId xmlns="" xmlns:a16="http://schemas.microsoft.com/office/drawing/2014/main" id="{1CA1CB6E-622A-4B42-8A0B-34E7F0FEE36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65149" cy="503893"/>
        </a:xfrm>
        <a:prstGeom prst="rect">
          <a:avLst/>
        </a:prstGeom>
      </xdr:spPr>
    </xdr:pic>
    <xdr:clientData/>
  </xdr:twoCellAnchor>
  <xdr:twoCellAnchor editAs="oneCell">
    <xdr:from>
      <xdr:col>1</xdr:col>
      <xdr:colOff>441985</xdr:colOff>
      <xdr:row>0</xdr:row>
      <xdr:rowOff>54419</xdr:rowOff>
    </xdr:from>
    <xdr:to>
      <xdr:col>1</xdr:col>
      <xdr:colOff>1780415</xdr:colOff>
      <xdr:row>1</xdr:row>
      <xdr:rowOff>187537</xdr:rowOff>
    </xdr:to>
    <xdr:pic>
      <xdr:nvPicPr>
        <xdr:cNvPr id="10" name="Imagen 9">
          <a:extLst>
            <a:ext uri="{FF2B5EF4-FFF2-40B4-BE49-F238E27FC236}">
              <a16:creationId xmlns="" xmlns:a16="http://schemas.microsoft.com/office/drawing/2014/main" id="{F8DA9359-8AD5-4E67-A6AB-89140D3570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53954" y="54419"/>
          <a:ext cx="1338430" cy="3950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246160</xdr:rowOff>
    </xdr:to>
    <xdr:pic>
      <xdr:nvPicPr>
        <xdr:cNvPr id="7" name="Imagen 6">
          <a:hlinkClick xmlns:r="http://schemas.openxmlformats.org/officeDocument/2006/relationships" r:id="rId1"/>
          <a:extLst>
            <a:ext uri="{FF2B5EF4-FFF2-40B4-BE49-F238E27FC236}">
              <a16:creationId xmlns="" xmlns:a16="http://schemas.microsoft.com/office/drawing/2014/main" id="{07E4F1D2-1188-4B52-B4A1-0822DC8B46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53078"/>
        </a:xfrm>
        <a:prstGeom prst="rect">
          <a:avLst/>
        </a:prstGeom>
      </xdr:spPr>
    </xdr:pic>
    <xdr:clientData/>
  </xdr:twoCellAnchor>
  <xdr:twoCellAnchor editAs="oneCell">
    <xdr:from>
      <xdr:col>0</xdr:col>
      <xdr:colOff>495433</xdr:colOff>
      <xdr:row>0</xdr:row>
      <xdr:rowOff>0</xdr:rowOff>
    </xdr:from>
    <xdr:to>
      <xdr:col>1</xdr:col>
      <xdr:colOff>447697</xdr:colOff>
      <xdr:row>1</xdr:row>
      <xdr:rowOff>247451</xdr:rowOff>
    </xdr:to>
    <xdr:pic>
      <xdr:nvPicPr>
        <xdr:cNvPr id="8" name="Imagen 7">
          <a:extLst>
            <a:ext uri="{FF2B5EF4-FFF2-40B4-BE49-F238E27FC236}">
              <a16:creationId xmlns="" xmlns:a16="http://schemas.microsoft.com/office/drawing/2014/main" id="{48502CDE-A9A6-437B-BA9C-CADE31978D0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65149" cy="503893"/>
        </a:xfrm>
        <a:prstGeom prst="rect">
          <a:avLst/>
        </a:prstGeom>
      </xdr:spPr>
    </xdr:pic>
    <xdr:clientData/>
  </xdr:twoCellAnchor>
  <xdr:twoCellAnchor editAs="oneCell">
    <xdr:from>
      <xdr:col>1</xdr:col>
      <xdr:colOff>441069</xdr:colOff>
      <xdr:row>0</xdr:row>
      <xdr:rowOff>54419</xdr:rowOff>
    </xdr:from>
    <xdr:to>
      <xdr:col>1</xdr:col>
      <xdr:colOff>1779499</xdr:colOff>
      <xdr:row>1</xdr:row>
      <xdr:rowOff>193033</xdr:rowOff>
    </xdr:to>
    <xdr:pic>
      <xdr:nvPicPr>
        <xdr:cNvPr id="9" name="Imagen 8">
          <a:extLst>
            <a:ext uri="{FF2B5EF4-FFF2-40B4-BE49-F238E27FC236}">
              <a16:creationId xmlns="" xmlns:a16="http://schemas.microsoft.com/office/drawing/2014/main" id="{87E8AC85-8209-46AA-994D-F57990298F5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53954" y="54419"/>
          <a:ext cx="1338430" cy="3950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7</xdr:col>
      <xdr:colOff>304800</xdr:colOff>
      <xdr:row>6</xdr:row>
      <xdr:rowOff>165101</xdr:rowOff>
    </xdr:to>
    <xdr:sp macro="" textlink="">
      <xdr:nvSpPr>
        <xdr:cNvPr id="5" name="AutoShape 2" descr="Archivo:Santander Argentina Logo.png - Wikipedia, la enciclopedia libre">
          <a:extLst>
            <a:ext uri="{FF2B5EF4-FFF2-40B4-BE49-F238E27FC236}">
              <a16:creationId xmlns="" xmlns:a16="http://schemas.microsoft.com/office/drawing/2014/main" id="{9BD944B8-374A-4E9A-B60C-569D32AC78B8}"/>
            </a:ext>
          </a:extLst>
        </xdr:cNvPr>
        <xdr:cNvSpPr>
          <a:spLocks noChangeAspect="1" noChangeArrowheads="1"/>
        </xdr:cNvSpPr>
      </xdr:nvSpPr>
      <xdr:spPr bwMode="auto">
        <a:xfrm>
          <a:off x="10982325" y="742950"/>
          <a:ext cx="304800" cy="355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49524</xdr:rowOff>
    </xdr:from>
    <xdr:to>
      <xdr:col>0</xdr:col>
      <xdr:colOff>494085</xdr:colOff>
      <xdr:row>1</xdr:row>
      <xdr:rowOff>248602</xdr:rowOff>
    </xdr:to>
    <xdr:pic>
      <xdr:nvPicPr>
        <xdr:cNvPr id="13" name="Imagen 12">
          <a:hlinkClick xmlns:r="http://schemas.openxmlformats.org/officeDocument/2006/relationships" r:id="rId1"/>
          <a:extLst>
            <a:ext uri="{FF2B5EF4-FFF2-40B4-BE49-F238E27FC236}">
              <a16:creationId xmlns="" xmlns:a16="http://schemas.microsoft.com/office/drawing/2014/main" id="{F5AD79AE-19D5-4883-A1F9-9C1D6E8E7E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53078"/>
        </a:xfrm>
        <a:prstGeom prst="rect">
          <a:avLst/>
        </a:prstGeom>
      </xdr:spPr>
    </xdr:pic>
    <xdr:clientData/>
  </xdr:twoCellAnchor>
  <xdr:twoCellAnchor editAs="oneCell">
    <xdr:from>
      <xdr:col>0</xdr:col>
      <xdr:colOff>495433</xdr:colOff>
      <xdr:row>0</xdr:row>
      <xdr:rowOff>0</xdr:rowOff>
    </xdr:from>
    <xdr:to>
      <xdr:col>1</xdr:col>
      <xdr:colOff>441999</xdr:colOff>
      <xdr:row>1</xdr:row>
      <xdr:rowOff>249893</xdr:rowOff>
    </xdr:to>
    <xdr:pic>
      <xdr:nvPicPr>
        <xdr:cNvPr id="14" name="Imagen 13">
          <a:extLst>
            <a:ext uri="{FF2B5EF4-FFF2-40B4-BE49-F238E27FC236}">
              <a16:creationId xmlns="" xmlns:a16="http://schemas.microsoft.com/office/drawing/2014/main" id="{8396500B-154C-409F-9726-5C1A367CDCD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65149" cy="503893"/>
        </a:xfrm>
        <a:prstGeom prst="rect">
          <a:avLst/>
        </a:prstGeom>
      </xdr:spPr>
    </xdr:pic>
    <xdr:clientData/>
  </xdr:twoCellAnchor>
  <xdr:twoCellAnchor editAs="oneCell">
    <xdr:from>
      <xdr:col>1</xdr:col>
      <xdr:colOff>435371</xdr:colOff>
      <xdr:row>0</xdr:row>
      <xdr:rowOff>54419</xdr:rowOff>
    </xdr:from>
    <xdr:to>
      <xdr:col>1</xdr:col>
      <xdr:colOff>1773801</xdr:colOff>
      <xdr:row>1</xdr:row>
      <xdr:rowOff>195475</xdr:rowOff>
    </xdr:to>
    <xdr:pic>
      <xdr:nvPicPr>
        <xdr:cNvPr id="15" name="Imagen 14">
          <a:extLst>
            <a:ext uri="{FF2B5EF4-FFF2-40B4-BE49-F238E27FC236}">
              <a16:creationId xmlns="" xmlns:a16="http://schemas.microsoft.com/office/drawing/2014/main" id="{01826C7C-76C5-479B-8B98-35CA14DDC456}"/>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53954" y="54419"/>
          <a:ext cx="1338430" cy="3950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248602</xdr:rowOff>
    </xdr:to>
    <xdr:pic>
      <xdr:nvPicPr>
        <xdr:cNvPr id="13" name="Imagen 12">
          <a:hlinkClick xmlns:r="http://schemas.openxmlformats.org/officeDocument/2006/relationships" r:id="rId1"/>
          <a:extLst>
            <a:ext uri="{FF2B5EF4-FFF2-40B4-BE49-F238E27FC236}">
              <a16:creationId xmlns="" xmlns:a16="http://schemas.microsoft.com/office/drawing/2014/main" id="{5977B320-7C3C-42C1-B395-E0D69847FC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61016"/>
        </a:xfrm>
        <a:prstGeom prst="rect">
          <a:avLst/>
        </a:prstGeom>
      </xdr:spPr>
    </xdr:pic>
    <xdr:clientData/>
  </xdr:twoCellAnchor>
  <xdr:twoCellAnchor editAs="oneCell">
    <xdr:from>
      <xdr:col>0</xdr:col>
      <xdr:colOff>495433</xdr:colOff>
      <xdr:row>0</xdr:row>
      <xdr:rowOff>0</xdr:rowOff>
    </xdr:from>
    <xdr:to>
      <xdr:col>1</xdr:col>
      <xdr:colOff>441999</xdr:colOff>
      <xdr:row>1</xdr:row>
      <xdr:rowOff>249893</xdr:rowOff>
    </xdr:to>
    <xdr:pic>
      <xdr:nvPicPr>
        <xdr:cNvPr id="14" name="Imagen 13">
          <a:extLst>
            <a:ext uri="{FF2B5EF4-FFF2-40B4-BE49-F238E27FC236}">
              <a16:creationId xmlns="" xmlns:a16="http://schemas.microsoft.com/office/drawing/2014/main" id="{2C8F8443-8911-4313-BE70-5F068206CBB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58535" cy="511831"/>
        </a:xfrm>
        <a:prstGeom prst="rect">
          <a:avLst/>
        </a:prstGeom>
      </xdr:spPr>
    </xdr:pic>
    <xdr:clientData/>
  </xdr:twoCellAnchor>
  <xdr:twoCellAnchor editAs="oneCell">
    <xdr:from>
      <xdr:col>1</xdr:col>
      <xdr:colOff>435371</xdr:colOff>
      <xdr:row>0</xdr:row>
      <xdr:rowOff>54419</xdr:rowOff>
    </xdr:from>
    <xdr:to>
      <xdr:col>1</xdr:col>
      <xdr:colOff>1773801</xdr:colOff>
      <xdr:row>1</xdr:row>
      <xdr:rowOff>195475</xdr:rowOff>
    </xdr:to>
    <xdr:pic>
      <xdr:nvPicPr>
        <xdr:cNvPr id="15" name="Imagen 14">
          <a:extLst>
            <a:ext uri="{FF2B5EF4-FFF2-40B4-BE49-F238E27FC236}">
              <a16:creationId xmlns="" xmlns:a16="http://schemas.microsoft.com/office/drawing/2014/main" id="{C9A52D45-18DC-48C6-A95C-28A73F03A9E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47340" y="54419"/>
          <a:ext cx="1338430" cy="40299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248602</xdr:rowOff>
    </xdr:to>
    <xdr:pic>
      <xdr:nvPicPr>
        <xdr:cNvPr id="16" name="Imagen 15">
          <a:hlinkClick xmlns:r="http://schemas.openxmlformats.org/officeDocument/2006/relationships" r:id="rId1"/>
          <a:extLst>
            <a:ext uri="{FF2B5EF4-FFF2-40B4-BE49-F238E27FC236}">
              <a16:creationId xmlns="" xmlns:a16="http://schemas.microsoft.com/office/drawing/2014/main" id="{1C1F2D82-78C6-4D07-B20A-40B113345F9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61016"/>
        </a:xfrm>
        <a:prstGeom prst="rect">
          <a:avLst/>
        </a:prstGeom>
      </xdr:spPr>
    </xdr:pic>
    <xdr:clientData/>
  </xdr:twoCellAnchor>
  <xdr:twoCellAnchor editAs="oneCell">
    <xdr:from>
      <xdr:col>0</xdr:col>
      <xdr:colOff>495433</xdr:colOff>
      <xdr:row>0</xdr:row>
      <xdr:rowOff>0</xdr:rowOff>
    </xdr:from>
    <xdr:to>
      <xdr:col>1</xdr:col>
      <xdr:colOff>441999</xdr:colOff>
      <xdr:row>1</xdr:row>
      <xdr:rowOff>249893</xdr:rowOff>
    </xdr:to>
    <xdr:pic>
      <xdr:nvPicPr>
        <xdr:cNvPr id="17" name="Imagen 16">
          <a:extLst>
            <a:ext uri="{FF2B5EF4-FFF2-40B4-BE49-F238E27FC236}">
              <a16:creationId xmlns="" xmlns:a16="http://schemas.microsoft.com/office/drawing/2014/main" id="{86E17389-F520-48DD-9927-E464494D2CC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58535" cy="511831"/>
        </a:xfrm>
        <a:prstGeom prst="rect">
          <a:avLst/>
        </a:prstGeom>
      </xdr:spPr>
    </xdr:pic>
    <xdr:clientData/>
  </xdr:twoCellAnchor>
  <xdr:twoCellAnchor editAs="oneCell">
    <xdr:from>
      <xdr:col>1</xdr:col>
      <xdr:colOff>435371</xdr:colOff>
      <xdr:row>0</xdr:row>
      <xdr:rowOff>54419</xdr:rowOff>
    </xdr:from>
    <xdr:to>
      <xdr:col>1</xdr:col>
      <xdr:colOff>1773801</xdr:colOff>
      <xdr:row>1</xdr:row>
      <xdr:rowOff>195475</xdr:rowOff>
    </xdr:to>
    <xdr:pic>
      <xdr:nvPicPr>
        <xdr:cNvPr id="18" name="Imagen 17">
          <a:extLst>
            <a:ext uri="{FF2B5EF4-FFF2-40B4-BE49-F238E27FC236}">
              <a16:creationId xmlns="" xmlns:a16="http://schemas.microsoft.com/office/drawing/2014/main" id="{3665218F-5F18-4FF5-A4DE-9BEC4452E8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47340" y="54419"/>
          <a:ext cx="1338430" cy="40299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304800</xdr:colOff>
      <xdr:row>4</xdr:row>
      <xdr:rowOff>165101</xdr:rowOff>
    </xdr:to>
    <xdr:sp macro="" textlink="">
      <xdr:nvSpPr>
        <xdr:cNvPr id="11" name="AutoShape 2" descr="Archivo:Santander Argentina Logo.png - Wikipedia, la enciclopedia libre">
          <a:extLst>
            <a:ext uri="{FF2B5EF4-FFF2-40B4-BE49-F238E27FC236}">
              <a16:creationId xmlns="" xmlns:a16="http://schemas.microsoft.com/office/drawing/2014/main" id="{B8C91463-ED66-49BA-AC15-DFAD6BD58C8D}"/>
            </a:ext>
          </a:extLst>
        </xdr:cNvPr>
        <xdr:cNvSpPr>
          <a:spLocks noChangeAspect="1" noChangeArrowheads="1"/>
        </xdr:cNvSpPr>
      </xdr:nvSpPr>
      <xdr:spPr bwMode="auto">
        <a:xfrm>
          <a:off x="10982325" y="742950"/>
          <a:ext cx="304800" cy="355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49524</xdr:rowOff>
    </xdr:from>
    <xdr:to>
      <xdr:col>0</xdr:col>
      <xdr:colOff>494085</xdr:colOff>
      <xdr:row>2</xdr:row>
      <xdr:rowOff>4148</xdr:rowOff>
    </xdr:to>
    <xdr:pic>
      <xdr:nvPicPr>
        <xdr:cNvPr id="23" name="Imagen 22">
          <a:hlinkClick xmlns:r="http://schemas.openxmlformats.org/officeDocument/2006/relationships" r:id="rId1"/>
          <a:extLst>
            <a:ext uri="{FF2B5EF4-FFF2-40B4-BE49-F238E27FC236}">
              <a16:creationId xmlns="" xmlns:a16="http://schemas.microsoft.com/office/drawing/2014/main" id="{4D907DC5-9ABD-4752-9D26-66F5CB07EC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61016"/>
        </a:xfrm>
        <a:prstGeom prst="rect">
          <a:avLst/>
        </a:prstGeom>
      </xdr:spPr>
    </xdr:pic>
    <xdr:clientData/>
  </xdr:twoCellAnchor>
  <xdr:twoCellAnchor editAs="oneCell">
    <xdr:from>
      <xdr:col>0</xdr:col>
      <xdr:colOff>495433</xdr:colOff>
      <xdr:row>0</xdr:row>
      <xdr:rowOff>0</xdr:rowOff>
    </xdr:from>
    <xdr:to>
      <xdr:col>1</xdr:col>
      <xdr:colOff>435519</xdr:colOff>
      <xdr:row>2</xdr:row>
      <xdr:rowOff>5439</xdr:rowOff>
    </xdr:to>
    <xdr:pic>
      <xdr:nvPicPr>
        <xdr:cNvPr id="24" name="Imagen 23">
          <a:extLst>
            <a:ext uri="{FF2B5EF4-FFF2-40B4-BE49-F238E27FC236}">
              <a16:creationId xmlns="" xmlns:a16="http://schemas.microsoft.com/office/drawing/2014/main" id="{DDA7B8C8-C81F-4005-AB59-9102991E401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58535" cy="511831"/>
        </a:xfrm>
        <a:prstGeom prst="rect">
          <a:avLst/>
        </a:prstGeom>
      </xdr:spPr>
    </xdr:pic>
    <xdr:clientData/>
  </xdr:twoCellAnchor>
  <xdr:twoCellAnchor editAs="oneCell">
    <xdr:from>
      <xdr:col>1</xdr:col>
      <xdr:colOff>428891</xdr:colOff>
      <xdr:row>0</xdr:row>
      <xdr:rowOff>54419</xdr:rowOff>
    </xdr:from>
    <xdr:to>
      <xdr:col>1</xdr:col>
      <xdr:colOff>1767321</xdr:colOff>
      <xdr:row>1</xdr:row>
      <xdr:rowOff>204217</xdr:rowOff>
    </xdr:to>
    <xdr:pic>
      <xdr:nvPicPr>
        <xdr:cNvPr id="25" name="Imagen 24">
          <a:extLst>
            <a:ext uri="{FF2B5EF4-FFF2-40B4-BE49-F238E27FC236}">
              <a16:creationId xmlns="" xmlns:a16="http://schemas.microsoft.com/office/drawing/2014/main" id="{E39D338B-9CFE-4759-AD06-F4DC87A52BB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47340" y="54419"/>
          <a:ext cx="1338430" cy="4029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rieto/AppData/Local/Temp/Temp1_OneDrive_1_18-07-2023.zip/Pilar%203%20-%20tactico/20230714%20CC1%20(jun23)%20en%20proce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1 jun23"/>
      <sheetName val="R01 jun23 vacio"/>
      <sheetName val="Activo detallado"/>
      <sheetName val="Pasivo detallado"/>
      <sheetName val="Mapeo CC1"/>
    </sheetNames>
    <sheetDataSet>
      <sheetData sheetId="0" refreshError="1"/>
      <sheetData sheetId="1" refreshError="1"/>
      <sheetData sheetId="2" refreshError="1"/>
      <sheetData sheetId="3">
        <row r="226">
          <cell r="H226">
            <v>0</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Maria Gonzalez" id="{ED8531DE-A2FA-42F4-9AFD-D1EA304A925F}" userId="S::id29266@corp.santander.cl::4b080b3d-e6ee-4efe-90ff-c53c42e9755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52" dT="2023-07-17T18:03:00.06" personId="{ED8531DE-A2FA-42F4-9AFD-D1EA304A925F}" id="{ECF46C12-2848-4206-95F5-59E9B729BEA0}">
    <text>Pte sumar cargo pilar 2 y cargo sistemico</text>
  </threadedComment>
  <threadedComment ref="C153" dT="2023-07-17T18:03:04.28" personId="{ED8531DE-A2FA-42F4-9AFD-D1EA304A925F}" id="{523F879A-6DE5-4909-9D4C-871448C23C15}">
    <text>Pte sumar cargo pilar 2 y cargo sistemico</text>
  </threadedComment>
  <threadedComment ref="C154" dT="2023-07-17T18:03:09.03" personId="{ED8531DE-A2FA-42F4-9AFD-D1EA304A925F}" id="{AED48812-4054-4B41-96F5-08BD7C2CADC6}">
    <text>Pte sumar cargo pilar 2 y cargo sistemico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3"/>
  <sheetViews>
    <sheetView showGridLines="0" zoomScale="60" zoomScaleNormal="60" workbookViewId="0">
      <selection activeCell="B3" sqref="B3"/>
    </sheetView>
  </sheetViews>
  <sheetFormatPr baseColWidth="10" defaultColWidth="9.26953125" defaultRowHeight="14.5"/>
  <cols>
    <col min="1" max="1" width="9.26953125" style="8"/>
    <col min="2" max="2" width="14.54296875" style="8" customWidth="1"/>
    <col min="3" max="3" width="160" style="8" customWidth="1"/>
    <col min="4" max="4" width="24.81640625" style="8" customWidth="1"/>
    <col min="5" max="16384" width="9.26953125" style="8"/>
  </cols>
  <sheetData>
    <row r="1" spans="1:5" s="4" customFormat="1" ht="20">
      <c r="A1" s="1" t="s">
        <v>192</v>
      </c>
      <c r="B1" s="2"/>
      <c r="C1" s="3"/>
    </row>
    <row r="2" spans="1:5" s="4" customFormat="1" ht="20">
      <c r="B2" s="2"/>
      <c r="C2" s="3"/>
    </row>
    <row r="3" spans="1:5" s="4" customFormat="1" ht="20">
      <c r="A3" s="5"/>
      <c r="B3" s="6" t="s">
        <v>760</v>
      </c>
      <c r="C3" s="7"/>
    </row>
    <row r="5" spans="1:5" ht="15.5">
      <c r="A5" s="9"/>
      <c r="B5" s="9"/>
      <c r="C5" s="9"/>
      <c r="D5" s="9"/>
      <c r="E5" s="9"/>
    </row>
    <row r="6" spans="1:5" ht="15.5">
      <c r="A6" s="9"/>
      <c r="B6" s="10"/>
      <c r="C6" s="11"/>
      <c r="D6" s="11"/>
      <c r="E6" s="9"/>
    </row>
    <row r="7" spans="1:5" ht="16" thickBot="1">
      <c r="A7" s="9"/>
      <c r="B7" s="12" t="s">
        <v>2</v>
      </c>
      <c r="C7" s="13"/>
      <c r="D7" s="13"/>
      <c r="E7" s="9"/>
    </row>
    <row r="8" spans="1:5" ht="15.5">
      <c r="A8" s="9"/>
      <c r="B8" s="14" t="s">
        <v>3</v>
      </c>
      <c r="C8" s="15" t="s">
        <v>172</v>
      </c>
      <c r="D8" s="378" t="s">
        <v>738</v>
      </c>
      <c r="E8" s="9"/>
    </row>
    <row r="9" spans="1:5" ht="15.5">
      <c r="A9" s="9"/>
      <c r="B9" s="14" t="s">
        <v>4</v>
      </c>
      <c r="C9" s="15" t="s">
        <v>173</v>
      </c>
      <c r="D9" s="378" t="s">
        <v>739</v>
      </c>
      <c r="E9" s="9"/>
    </row>
    <row r="10" spans="1:5" ht="15.5">
      <c r="A10" s="9"/>
      <c r="B10" s="14" t="s">
        <v>5</v>
      </c>
      <c r="C10" s="15" t="s">
        <v>174</v>
      </c>
      <c r="D10" s="378" t="s">
        <v>740</v>
      </c>
      <c r="E10" s="9"/>
    </row>
    <row r="11" spans="1:5" ht="15.5">
      <c r="A11" s="9"/>
      <c r="B11" s="14" t="s">
        <v>6</v>
      </c>
      <c r="C11" s="15" t="s">
        <v>175</v>
      </c>
      <c r="D11" s="378" t="s">
        <v>741</v>
      </c>
      <c r="E11" s="9"/>
    </row>
    <row r="12" spans="1:5" ht="15.5">
      <c r="A12" s="9"/>
      <c r="B12" s="14" t="s">
        <v>7</v>
      </c>
      <c r="C12" s="15" t="s">
        <v>176</v>
      </c>
      <c r="D12" s="378" t="s">
        <v>742</v>
      </c>
      <c r="E12" s="9"/>
    </row>
    <row r="13" spans="1:5" ht="15.5">
      <c r="A13" s="9"/>
      <c r="B13" s="14" t="s">
        <v>8</v>
      </c>
      <c r="C13" s="15" t="s">
        <v>177</v>
      </c>
      <c r="D13" s="378" t="s">
        <v>743</v>
      </c>
      <c r="E13" s="9"/>
    </row>
    <row r="14" spans="1:5" ht="15.5">
      <c r="A14" s="9"/>
      <c r="B14" s="14" t="s">
        <v>9</v>
      </c>
      <c r="C14" s="15" t="s">
        <v>178</v>
      </c>
      <c r="D14" s="378" t="s">
        <v>744</v>
      </c>
      <c r="E14" s="9"/>
    </row>
    <row r="15" spans="1:5" ht="15.5">
      <c r="A15" s="9"/>
      <c r="B15" s="10"/>
      <c r="C15" s="11"/>
      <c r="D15" s="11"/>
      <c r="E15" s="9"/>
    </row>
    <row r="16" spans="1:5" ht="16" thickBot="1">
      <c r="A16" s="9"/>
      <c r="B16" s="12" t="s">
        <v>193</v>
      </c>
      <c r="C16" s="13"/>
      <c r="D16" s="13"/>
      <c r="E16" s="9"/>
    </row>
    <row r="17" spans="1:5" ht="15.5">
      <c r="A17" s="9"/>
      <c r="B17" s="14" t="s">
        <v>10</v>
      </c>
      <c r="C17" s="15" t="s">
        <v>179</v>
      </c>
      <c r="D17" s="378" t="s">
        <v>745</v>
      </c>
      <c r="E17" s="9"/>
    </row>
    <row r="18" spans="1:5" ht="15.5">
      <c r="A18" s="9"/>
      <c r="B18" s="14" t="s">
        <v>11</v>
      </c>
      <c r="C18" s="15" t="s">
        <v>180</v>
      </c>
      <c r="D18" s="378" t="s">
        <v>746</v>
      </c>
      <c r="E18" s="9"/>
    </row>
    <row r="19" spans="1:5" ht="15.5">
      <c r="A19" s="9"/>
      <c r="B19" s="14" t="s">
        <v>12</v>
      </c>
      <c r="C19" s="15" t="s">
        <v>181</v>
      </c>
      <c r="D19" s="378" t="s">
        <v>747</v>
      </c>
      <c r="E19" s="9"/>
    </row>
    <row r="20" spans="1:5" ht="15.5">
      <c r="A20" s="9"/>
      <c r="B20" s="14" t="s">
        <v>13</v>
      </c>
      <c r="C20" s="15" t="s">
        <v>182</v>
      </c>
      <c r="D20" s="378" t="s">
        <v>748</v>
      </c>
      <c r="E20" s="9"/>
    </row>
    <row r="21" spans="1:5" ht="15.5">
      <c r="A21" s="9"/>
      <c r="B21" s="14" t="s">
        <v>14</v>
      </c>
      <c r="C21" s="15" t="s">
        <v>183</v>
      </c>
      <c r="D21" s="378" t="s">
        <v>749</v>
      </c>
      <c r="E21" s="9"/>
    </row>
    <row r="22" spans="1:5" ht="15.5">
      <c r="A22" s="9"/>
      <c r="B22" s="10"/>
      <c r="C22" s="11"/>
      <c r="D22" s="11"/>
      <c r="E22" s="9"/>
    </row>
    <row r="23" spans="1:5" ht="16" thickBot="1">
      <c r="A23" s="9"/>
      <c r="B23" s="12" t="s">
        <v>197</v>
      </c>
      <c r="C23" s="13"/>
      <c r="D23" s="13"/>
      <c r="E23" s="9"/>
    </row>
    <row r="24" spans="1:5" ht="15.5">
      <c r="A24" s="9"/>
      <c r="B24" s="14" t="s">
        <v>15</v>
      </c>
      <c r="C24" s="15" t="s">
        <v>184</v>
      </c>
      <c r="D24" s="378" t="s">
        <v>750</v>
      </c>
      <c r="E24" s="9"/>
    </row>
    <row r="25" spans="1:5" ht="15.5">
      <c r="A25" s="9"/>
      <c r="B25" s="14" t="s">
        <v>16</v>
      </c>
      <c r="C25" s="15" t="s">
        <v>185</v>
      </c>
      <c r="D25" s="378" t="s">
        <v>751</v>
      </c>
      <c r="E25" s="9"/>
    </row>
    <row r="26" spans="1:5" ht="15.5">
      <c r="A26" s="9"/>
      <c r="B26" s="14" t="s">
        <v>17</v>
      </c>
      <c r="C26" s="15" t="s">
        <v>186</v>
      </c>
      <c r="D26" s="378" t="s">
        <v>752</v>
      </c>
      <c r="E26" s="9"/>
    </row>
    <row r="27" spans="1:5" ht="15.5">
      <c r="A27" s="9"/>
      <c r="B27" s="14" t="s">
        <v>18</v>
      </c>
      <c r="C27" s="15" t="s">
        <v>188</v>
      </c>
      <c r="D27" s="378" t="s">
        <v>753</v>
      </c>
      <c r="E27" s="9"/>
    </row>
    <row r="28" spans="1:5" ht="15.5">
      <c r="A28" s="9"/>
      <c r="B28" s="16"/>
      <c r="C28" s="17"/>
      <c r="D28" s="29"/>
      <c r="E28" s="9"/>
    </row>
    <row r="29" spans="1:5" ht="16" thickBot="1">
      <c r="A29" s="9"/>
      <c r="B29" s="12" t="s">
        <v>194</v>
      </c>
      <c r="C29" s="13"/>
      <c r="D29" s="13"/>
      <c r="E29" s="9"/>
    </row>
    <row r="30" spans="1:5" ht="15.5">
      <c r="A30" s="9"/>
      <c r="B30" s="14" t="s">
        <v>19</v>
      </c>
      <c r="C30" s="15" t="s">
        <v>189</v>
      </c>
      <c r="D30" s="378" t="s">
        <v>754</v>
      </c>
      <c r="E30" s="9"/>
    </row>
    <row r="32" spans="1:5" ht="16" thickBot="1">
      <c r="A32" s="9"/>
      <c r="B32" s="12" t="s">
        <v>195</v>
      </c>
      <c r="C32" s="13"/>
      <c r="D32" s="13"/>
      <c r="E32" s="9"/>
    </row>
    <row r="33" spans="1:5" ht="15.5">
      <c r="A33" s="9"/>
      <c r="B33" s="14" t="s">
        <v>20</v>
      </c>
      <c r="C33" s="15" t="s">
        <v>190</v>
      </c>
      <c r="D33" s="378" t="s">
        <v>755</v>
      </c>
      <c r="E33" s="9"/>
    </row>
    <row r="34" spans="1:5" ht="15.5">
      <c r="A34" s="9"/>
      <c r="B34" s="14" t="s">
        <v>21</v>
      </c>
      <c r="C34" s="15" t="s">
        <v>191</v>
      </c>
      <c r="D34" s="378" t="s">
        <v>756</v>
      </c>
      <c r="E34" s="9"/>
    </row>
    <row r="35" spans="1:5" ht="15.5">
      <c r="A35" s="9"/>
      <c r="B35" s="14" t="s">
        <v>22</v>
      </c>
      <c r="C35" s="15" t="s">
        <v>737</v>
      </c>
      <c r="D35" s="378" t="s">
        <v>757</v>
      </c>
      <c r="E35" s="9"/>
    </row>
    <row r="36" spans="1:5" ht="15.5">
      <c r="A36" s="9"/>
      <c r="B36" s="16"/>
      <c r="C36" s="17"/>
      <c r="D36" s="29"/>
      <c r="E36" s="9"/>
    </row>
    <row r="37" spans="1:5" ht="15.5">
      <c r="A37" s="9"/>
      <c r="C37" s="17"/>
      <c r="D37" s="17"/>
      <c r="E37" s="9"/>
    </row>
    <row r="38" spans="1:5" ht="15.5">
      <c r="A38" s="9"/>
      <c r="B38" s="18" t="s">
        <v>196</v>
      </c>
      <c r="C38" s="19"/>
      <c r="D38" s="20"/>
      <c r="E38" s="9"/>
    </row>
    <row r="39" spans="1:5" ht="13" customHeight="1">
      <c r="A39" s="9"/>
      <c r="B39" s="379" t="s">
        <v>198</v>
      </c>
      <c r="C39" s="379"/>
      <c r="D39" s="21"/>
      <c r="E39" s="9"/>
    </row>
    <row r="40" spans="1:5" ht="13" customHeight="1">
      <c r="A40" s="9"/>
      <c r="B40" s="379"/>
      <c r="C40" s="379"/>
      <c r="D40" s="21"/>
      <c r="E40" s="9"/>
    </row>
    <row r="41" spans="1:5" ht="13" customHeight="1">
      <c r="A41" s="9"/>
      <c r="B41" s="379" t="s">
        <v>199</v>
      </c>
      <c r="C41" s="379"/>
      <c r="D41" s="21"/>
      <c r="E41" s="9"/>
    </row>
    <row r="42" spans="1:5" ht="15" customHeight="1">
      <c r="A42" s="9"/>
      <c r="B42" s="379"/>
      <c r="C42" s="379"/>
      <c r="D42" s="21"/>
      <c r="E42" s="9"/>
    </row>
    <row r="43" spans="1:5" ht="15" customHeight="1">
      <c r="A43" s="9"/>
      <c r="B43" s="16" t="s">
        <v>200</v>
      </c>
      <c r="C43" s="306"/>
      <c r="D43" s="21"/>
      <c r="E43" s="9"/>
    </row>
    <row r="44" spans="1:5" ht="24.5" customHeight="1">
      <c r="A44" s="9"/>
      <c r="B44" s="380" t="s">
        <v>758</v>
      </c>
      <c r="C44" s="380"/>
      <c r="D44" s="21"/>
      <c r="E44" s="9"/>
    </row>
    <row r="46" spans="1:5" s="22" customFormat="1" ht="15" customHeight="1">
      <c r="B46" s="23"/>
      <c r="C46" s="24"/>
      <c r="D46" s="25"/>
    </row>
    <row r="47" spans="1:5" s="22" customFormat="1" ht="15" customHeight="1">
      <c r="B47" s="23"/>
      <c r="C47" s="24"/>
      <c r="D47" s="25"/>
    </row>
    <row r="52" spans="2:4">
      <c r="B52" s="26"/>
      <c r="C52" s="27"/>
      <c r="D52" s="27"/>
    </row>
    <row r="63" spans="2:4">
      <c r="C63" s="28"/>
    </row>
  </sheetData>
  <mergeCells count="3">
    <mergeCell ref="B39:C40"/>
    <mergeCell ref="B41:C42"/>
    <mergeCell ref="B44:C44"/>
  </mergeCells>
  <hyperlinks>
    <hyperlink ref="D8" location="'Table 1'!A1" display="Table 1"/>
    <hyperlink ref="D9" location="'Table 2'!A1" display="Table 2"/>
    <hyperlink ref="D24" location="'Table 13'!A1" display="Table 13"/>
    <hyperlink ref="D26" location="'Table 15'!A1" display="Table 15"/>
    <hyperlink ref="D10" location="'Table 3'!A1" display="Table 3"/>
    <hyperlink ref="D11" location="'Table 4'!A1" display="Table 4"/>
    <hyperlink ref="D13" location="'Table 6'!A1" display="Table 6"/>
    <hyperlink ref="D14" location="'Table 7'!A1" display="Table 7"/>
    <hyperlink ref="D12" location="'Table 5'!A1" display="Table 5"/>
    <hyperlink ref="D17" location="'Table 8'!A1" display="Table 8"/>
    <hyperlink ref="D18" location="'Table 9'!A1" display="Table 9"/>
    <hyperlink ref="D19" location="'Table 10'!A1" display="Table 10"/>
    <hyperlink ref="D20" location="'Table 11'!A1" display="Table 11"/>
    <hyperlink ref="D21" location="'Table 12'!A1" display="Table 12"/>
    <hyperlink ref="D30" location="'Table 17'!A1" display="Table 17"/>
    <hyperlink ref="D34" location="'Tabla 19'!A1" display="Table 19"/>
    <hyperlink ref="D33" location="'Tabla 18'!A1" display="Table 18"/>
    <hyperlink ref="D35" location="'Tabla 20'!A1" display="Table 20"/>
    <hyperlink ref="D27" location="'Table 16'!A1" display="Table 16"/>
    <hyperlink ref="D25" location="'Table 14'!A1" display="Table 14"/>
  </hyperlinks>
  <pageMargins left="0" right="0" top="0" bottom="0" header="0" footer="0"/>
  <pageSetup scale="67" orientation="landscape" r:id="rId1"/>
  <headerFooter>
    <oddHeader>&amp;L&amp;"Calibri"&amp;10&amp;K000000Confidential&amp;1#_x000D_&amp;"Calibri"&amp;11&amp;K000000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33"/>
  <sheetViews>
    <sheetView showGridLines="0" workbookViewId="0">
      <selection activeCell="E29" sqref="E29"/>
    </sheetView>
  </sheetViews>
  <sheetFormatPr baseColWidth="10" defaultColWidth="8.7265625" defaultRowHeight="14.5"/>
  <cols>
    <col min="1" max="1" width="2.1796875" customWidth="1"/>
    <col min="2" max="2" width="59.7265625" customWidth="1"/>
    <col min="3" max="3" width="24.81640625" customWidth="1"/>
  </cols>
  <sheetData>
    <row r="2" spans="2:3">
      <c r="B2" s="291" t="s">
        <v>23</v>
      </c>
      <c r="C2" s="292" t="s">
        <v>24</v>
      </c>
    </row>
    <row r="3" spans="2:3">
      <c r="B3" s="293" t="s">
        <v>25</v>
      </c>
      <c r="C3" s="296" t="str">
        <f>+IF(ROUND('Table 1'!C10,0)=ROUND('Table 3'!C38,0),"OK","ERROR")</f>
        <v>OK</v>
      </c>
    </row>
    <row r="4" spans="2:3">
      <c r="B4" s="293" t="s">
        <v>26</v>
      </c>
      <c r="C4" s="297" t="str">
        <f>+IF(ROUND('Table 1'!C12,0)=ROUND('Table 3'!C56,0),"OK","ERROR")</f>
        <v>OK</v>
      </c>
    </row>
    <row r="5" spans="2:3">
      <c r="B5" s="293" t="s">
        <v>27</v>
      </c>
      <c r="C5" s="297" t="str">
        <f>+IF(ROUND('Table 1'!C14,0)=ROUND('Table 3'!C73,0),"OK","ERROR")</f>
        <v>OK</v>
      </c>
    </row>
    <row r="6" spans="2:3">
      <c r="B6" s="293" t="s">
        <v>28</v>
      </c>
      <c r="C6" s="297" t="str">
        <f>+IF(ROUND('Table 1'!C17,0)=ROUND('Table 3'!C74,0),"OK","ERROR")</f>
        <v>OK</v>
      </c>
    </row>
    <row r="7" spans="2:3">
      <c r="B7" s="293" t="s">
        <v>29</v>
      </c>
      <c r="C7" s="297" t="str">
        <f>+IF(ROUND('Table 1'!C20,2)=ROUND('Table 3'!C76,2),"OK","ERROR")</f>
        <v>OK</v>
      </c>
    </row>
    <row r="8" spans="2:3">
      <c r="B8" s="293" t="s">
        <v>30</v>
      </c>
      <c r="C8" s="297" t="str">
        <f>+IF(ROUND('Table 1'!C23,2)=ROUND('Table 3'!C77,2),"OK","ERROR")</f>
        <v>OK</v>
      </c>
    </row>
    <row r="9" spans="2:3">
      <c r="B9" s="293" t="s">
        <v>31</v>
      </c>
      <c r="C9" s="297" t="str">
        <f>+IF(ROUND('Table 1'!C26,2)=ROUND('Table 3'!C78,2),"OK","ERROR")</f>
        <v>OK</v>
      </c>
    </row>
    <row r="10" spans="2:3">
      <c r="B10" s="293" t="s">
        <v>32</v>
      </c>
      <c r="C10" s="297" t="str">
        <f>+IF(ROUND('Table 1'!C30,2)=ROUND('Table 3'!C80,2),"OK","ERROR")</f>
        <v>OK</v>
      </c>
    </row>
    <row r="11" spans="2:3">
      <c r="B11" s="293" t="s">
        <v>33</v>
      </c>
      <c r="C11" s="297" t="str">
        <f>+IF(ROUND('Table 1'!C31,2)=ROUND('Table 3'!C81,2),"OK","ERROR")</f>
        <v>OK</v>
      </c>
    </row>
    <row r="12" spans="2:3">
      <c r="B12" s="293" t="s">
        <v>34</v>
      </c>
      <c r="C12" s="297" t="str">
        <f>+IF(ROUND('Table 1'!C32,2)=ROUND('Table 3'!C82,2),"OK","ERROR")</f>
        <v>OK</v>
      </c>
    </row>
    <row r="13" spans="2:3">
      <c r="B13" s="293" t="s">
        <v>35</v>
      </c>
      <c r="C13" s="297" t="str">
        <f>+IF(ROUND('Table 1'!C34,2)=ROUND('Table 3'!C83,2),"OK","ERROR")</f>
        <v>OK</v>
      </c>
    </row>
    <row r="14" spans="2:3">
      <c r="B14" s="293" t="s">
        <v>36</v>
      </c>
      <c r="C14" s="298" t="str">
        <f>+IF(ROUND('Table 1'!C36,0)=ROUND('Table 7'!C33,0),"OK","ERROR")</f>
        <v>OK</v>
      </c>
    </row>
    <row r="15" spans="2:3">
      <c r="B15" s="293" t="s">
        <v>37</v>
      </c>
      <c r="C15" s="297" t="str">
        <f>+IF(ROUND('Table 1'!C37,0)=ROUND('Table 7'!C35,0),"OK","ERROR")</f>
        <v>OK</v>
      </c>
    </row>
    <row r="16" spans="2:3">
      <c r="B16" s="293" t="s">
        <v>38</v>
      </c>
      <c r="C16" s="297" t="str">
        <f>+IF(ROUND('Table 1'!C41,0)=ROUND('Tabla 18'!D33,0),"OK","ERROR")</f>
        <v>OK</v>
      </c>
    </row>
    <row r="17" spans="2:8">
      <c r="B17" s="293" t="s">
        <v>39</v>
      </c>
      <c r="C17" s="297" t="str">
        <f>+IF(ROUND('Table 1'!C42,0)=ROUND('Tabla 18'!D34,0),"OK","ERROR")</f>
        <v>OK</v>
      </c>
    </row>
    <row r="18" spans="2:8">
      <c r="B18" s="293" t="s">
        <v>40</v>
      </c>
      <c r="C18" s="297" t="str">
        <f>+IF(ROUND('Table 1'!C43,2)=ROUND('Tabla 18'!D35,2),"OK","ERROR")</f>
        <v>OK</v>
      </c>
    </row>
    <row r="19" spans="2:8" ht="15" customHeight="1">
      <c r="B19" s="293" t="s">
        <v>41</v>
      </c>
      <c r="C19" s="297" t="str">
        <f>+IF(ROUND('Table 1'!C45,0)=ROUND('Tabla 19'!G23,0),"OK","ERROR")</f>
        <v>OK</v>
      </c>
      <c r="D19" s="381"/>
      <c r="E19" s="382"/>
      <c r="F19" s="382"/>
      <c r="G19" s="382"/>
      <c r="H19" s="382"/>
    </row>
    <row r="20" spans="2:8">
      <c r="B20" s="293" t="s">
        <v>42</v>
      </c>
      <c r="C20" s="297" t="str">
        <f>+IF(ROUND('Table 1'!C46,0)=ROUND('Tabla 19'!G43,0),"OK","ERROR")</f>
        <v>OK</v>
      </c>
      <c r="D20" s="381"/>
      <c r="E20" s="382"/>
      <c r="F20" s="382"/>
      <c r="G20" s="382"/>
      <c r="H20" s="382"/>
    </row>
    <row r="21" spans="2:8">
      <c r="B21" s="293" t="s">
        <v>43</v>
      </c>
      <c r="C21" s="297" t="str">
        <f>+IF(ROUND('Table 1'!C47,2)=ROUND('Tabla 19'!G44,2),"OK","ERROR")</f>
        <v>OK</v>
      </c>
      <c r="D21" s="381"/>
      <c r="E21" s="382"/>
      <c r="F21" s="382"/>
      <c r="G21" s="382"/>
      <c r="H21" s="382"/>
    </row>
    <row r="22" spans="2:8">
      <c r="B22" s="293" t="s">
        <v>44</v>
      </c>
      <c r="C22" s="342" t="str">
        <f>+IF(ROUND('Table 2'!C10,0)=ROUND('Table 11'!G30,0),"OK","ERROR")</f>
        <v>ERROR</v>
      </c>
      <c r="D22" s="315" t="s">
        <v>45</v>
      </c>
    </row>
    <row r="23" spans="2:8">
      <c r="B23" s="293" t="s">
        <v>46</v>
      </c>
      <c r="C23" s="297" t="str">
        <f>+IF(ROUND('Table 2'!C14,0)=ROUND('Table 13'!H8+'Table 16'!D8+'Table 16'!D18,0),"OK","ERROR")</f>
        <v>OK</v>
      </c>
      <c r="D23">
        <f>+ROUND('Table 2'!C10,0)-ROUND('Table 11'!G30,0)</f>
        <v>-799878</v>
      </c>
    </row>
    <row r="24" spans="2:8">
      <c r="B24" s="293" t="s">
        <v>47</v>
      </c>
      <c r="C24" s="298" t="str">
        <f>+IF(ROUND('Table 6'!C16,0)=ROUND('Table 7'!C33,0),"OK","ERROR")</f>
        <v>OK</v>
      </c>
      <c r="D24" s="302"/>
    </row>
    <row r="25" spans="2:8">
      <c r="B25" s="293" t="s">
        <v>48</v>
      </c>
      <c r="C25" s="342" t="str">
        <f>+IF(ROUND('Table 7'!C32,0)=ROUND('Table 1'!C10,0),"OK", "ERROR")</f>
        <v>ERROR</v>
      </c>
      <c r="D25" s="315" t="s">
        <v>49</v>
      </c>
    </row>
    <row r="26" spans="2:8">
      <c r="B26" s="293" t="s">
        <v>50</v>
      </c>
      <c r="C26" s="298" t="str">
        <f>+IF(ROUND('Table 1'!C36,0)=ROUND('Table 7'!C33,0),"OK","ERROR")</f>
        <v>OK</v>
      </c>
    </row>
    <row r="27" spans="2:8">
      <c r="B27" s="293" t="s">
        <v>51</v>
      </c>
      <c r="C27" s="297" t="str">
        <f>+IF(ROUND('Table 1'!C37,2)=ROUND('Table 7'!C35,2),"OK","ERROR")</f>
        <v>OK</v>
      </c>
    </row>
    <row r="28" spans="2:8">
      <c r="B28" s="293" t="s">
        <v>52</v>
      </c>
      <c r="C28" s="298" t="str">
        <f>+IF(ROUND('Table 8'!I9,0)=ROUND('Table 10'!C9+'Table 10'!D9,0),"OK","ERROR")</f>
        <v>OK</v>
      </c>
    </row>
    <row r="29" spans="2:8">
      <c r="B29" s="293" t="s">
        <v>53</v>
      </c>
      <c r="C29" s="297" t="str">
        <f>+IF(ROUND('Table 8'!I10,0)=ROUND('Table 10'!C10+'Table 10'!D10,0),"OK","ERROR")</f>
        <v>OK</v>
      </c>
    </row>
    <row r="30" spans="2:8">
      <c r="B30" s="293" t="s">
        <v>54</v>
      </c>
      <c r="C30" s="297" t="str">
        <f>+IF(ROUND('Table 11'!E30+'Table 11'!F30,0)=ROUND('Table 12'!L28,0),"OK","ERROR")</f>
        <v>OK</v>
      </c>
    </row>
    <row r="31" spans="2:8">
      <c r="B31" s="293" t="s">
        <v>55</v>
      </c>
      <c r="C31" s="298" t="str">
        <f>+IF(ROUND('Table 2'!C28,0)=ROUND('Table 17'!C17,0),"OK","ERROR")</f>
        <v>OK</v>
      </c>
    </row>
    <row r="32" spans="2:8">
      <c r="B32" s="293" t="s">
        <v>56</v>
      </c>
      <c r="C32" s="298" t="str">
        <f>+IF(ROUND('Table 13'!C8+'Table 13'!E8,0)='Table 13'!F8,"OK","ERROR")</f>
        <v>OK</v>
      </c>
    </row>
    <row r="33" spans="2:3">
      <c r="B33" s="293" t="s">
        <v>57</v>
      </c>
      <c r="C33" s="298" t="str">
        <f>+IF('Table 13'!C9+'Table 13'!E9='Table 13'!F9,"OK","ERROR")</f>
        <v>OK</v>
      </c>
    </row>
  </sheetData>
  <mergeCells count="1">
    <mergeCell ref="D19:H21"/>
  </mergeCells>
  <pageMargins left="0.7" right="0.7" top="0.75" bottom="0.75" header="0.3" footer="0.3"/>
  <pageSetup orientation="portrait" r:id="rId1"/>
  <headerFooter>
    <oddHeader>&amp;L&amp;"Calibri"&amp;10&amp;K000000Confidential&amp;1#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K53"/>
  <sheetViews>
    <sheetView showGridLines="0" zoomScaleNormal="100" workbookViewId="0">
      <selection activeCell="A8" sqref="A8:D51"/>
    </sheetView>
  </sheetViews>
  <sheetFormatPr baseColWidth="10" defaultColWidth="17.26953125" defaultRowHeight="12.5"/>
  <cols>
    <col min="1" max="1" width="7.7265625" style="30" customWidth="1"/>
    <col min="2" max="2" width="99.26953125" style="31" customWidth="1"/>
    <col min="3" max="4" width="14.453125" style="30" customWidth="1"/>
    <col min="5" max="5" width="14" style="30" customWidth="1"/>
    <col min="6" max="6" width="13.26953125" style="30" customWidth="1"/>
    <col min="7" max="16338" width="8.453125" style="30" customWidth="1"/>
    <col min="16339" max="16339" width="19.81640625" style="30" customWidth="1"/>
    <col min="16340" max="16384" width="17.26953125" style="30"/>
  </cols>
  <sheetData>
    <row r="1" spans="1:12" s="57" customFormat="1" ht="20">
      <c r="B1" s="23"/>
      <c r="C1" s="24"/>
      <c r="D1" s="24"/>
      <c r="F1" s="59"/>
    </row>
    <row r="2" spans="1:12" s="57" customFormat="1" ht="20">
      <c r="B2" s="23"/>
      <c r="C2" s="24"/>
      <c r="D2" s="24"/>
      <c r="F2" s="59"/>
    </row>
    <row r="4" spans="1:12" ht="14.5">
      <c r="I4"/>
    </row>
    <row r="5" spans="1:12" s="32" customFormat="1" ht="20">
      <c r="B5" s="33" t="s">
        <v>172</v>
      </c>
      <c r="C5" s="34"/>
      <c r="D5" s="34"/>
    </row>
    <row r="6" spans="1:12" s="38" customFormat="1" ht="15.5">
      <c r="A6" s="35"/>
      <c r="B6" s="36"/>
      <c r="C6" s="37"/>
      <c r="D6" s="37"/>
    </row>
    <row r="7" spans="1:12" s="38" customFormat="1" ht="15.5">
      <c r="A7" s="35"/>
      <c r="B7" s="35"/>
      <c r="C7" s="35"/>
      <c r="D7" s="35"/>
    </row>
    <row r="8" spans="1:12" s="38" customFormat="1" ht="15.5">
      <c r="A8" s="205"/>
      <c r="B8" s="206" t="s">
        <v>201</v>
      </c>
      <c r="C8" s="207" t="s">
        <v>59</v>
      </c>
      <c r="D8" s="207" t="s">
        <v>60</v>
      </c>
      <c r="E8" s="208"/>
      <c r="F8" s="208"/>
      <c r="G8" s="208"/>
      <c r="H8" s="208"/>
      <c r="I8" s="208"/>
      <c r="J8" s="208"/>
      <c r="K8" s="208"/>
      <c r="L8" s="208"/>
    </row>
    <row r="9" spans="1:12" s="38" customFormat="1" ht="15.5">
      <c r="A9" s="205"/>
      <c r="B9" s="114" t="s">
        <v>202</v>
      </c>
      <c r="C9" s="42" t="s">
        <v>203</v>
      </c>
      <c r="D9" s="42" t="s">
        <v>203</v>
      </c>
      <c r="E9" s="208"/>
      <c r="F9" s="208"/>
      <c r="G9" s="208"/>
      <c r="H9" s="208"/>
      <c r="I9" s="208"/>
      <c r="J9" s="208"/>
      <c r="K9" s="208"/>
      <c r="L9" s="208"/>
    </row>
    <row r="10" spans="1:12" s="38" customFormat="1" ht="15.5">
      <c r="A10" s="205">
        <v>1</v>
      </c>
      <c r="B10" s="209" t="s">
        <v>204</v>
      </c>
      <c r="C10" s="210">
        <v>4247994.4392029997</v>
      </c>
      <c r="D10" s="210">
        <v>4015590</v>
      </c>
      <c r="E10" s="208"/>
      <c r="F10" s="208"/>
      <c r="G10" s="208"/>
      <c r="H10" s="208"/>
      <c r="I10" s="208"/>
      <c r="J10" s="208"/>
      <c r="K10" s="208"/>
      <c r="L10" s="208"/>
    </row>
    <row r="11" spans="1:12" s="38" customFormat="1" ht="15.5">
      <c r="A11" s="162" t="s">
        <v>61</v>
      </c>
      <c r="B11" s="211" t="s">
        <v>205</v>
      </c>
      <c r="C11" s="212"/>
      <c r="D11" s="212" t="s">
        <v>62</v>
      </c>
      <c r="E11" s="208"/>
      <c r="F11" s="208"/>
      <c r="G11" s="208"/>
      <c r="H11" s="208"/>
      <c r="I11" s="208"/>
      <c r="J11" s="208"/>
      <c r="K11" s="208"/>
      <c r="L11" s="208"/>
    </row>
    <row r="12" spans="1:12" s="38" customFormat="1" ht="15.5">
      <c r="A12" s="205">
        <v>2</v>
      </c>
      <c r="B12" s="209" t="s">
        <v>206</v>
      </c>
      <c r="C12" s="213">
        <v>4998893.1820799997</v>
      </c>
      <c r="D12" s="213">
        <v>4759663</v>
      </c>
      <c r="E12" s="208"/>
      <c r="F12" s="208"/>
      <c r="G12" s="208"/>
      <c r="H12" s="208"/>
      <c r="I12" s="208"/>
      <c r="J12" s="208"/>
      <c r="K12" s="208"/>
      <c r="L12" s="208"/>
    </row>
    <row r="13" spans="1:12" s="38" customFormat="1" ht="15.5">
      <c r="A13" s="162" t="s">
        <v>63</v>
      </c>
      <c r="B13" s="211" t="s">
        <v>207</v>
      </c>
      <c r="C13" s="212"/>
      <c r="D13" s="212" t="s">
        <v>62</v>
      </c>
      <c r="E13" s="208"/>
      <c r="F13" s="208"/>
      <c r="G13" s="208"/>
      <c r="H13" s="208"/>
      <c r="I13" s="208"/>
      <c r="J13" s="208"/>
      <c r="K13" s="208"/>
      <c r="L13" s="208"/>
    </row>
    <row r="14" spans="1:12" s="38" customFormat="1" ht="15.5">
      <c r="A14" s="205">
        <v>3</v>
      </c>
      <c r="B14" s="209" t="s">
        <v>208</v>
      </c>
      <c r="C14" s="213">
        <v>6792357.8132880004</v>
      </c>
      <c r="D14" s="213">
        <v>6526885</v>
      </c>
      <c r="E14" s="208"/>
      <c r="F14" s="208"/>
      <c r="G14" s="208"/>
      <c r="H14" s="208"/>
      <c r="I14" s="208"/>
      <c r="J14" s="208"/>
      <c r="K14" s="208"/>
      <c r="L14" s="208"/>
    </row>
    <row r="15" spans="1:12" s="38" customFormat="1" ht="15.5">
      <c r="A15" s="162" t="s">
        <v>64</v>
      </c>
      <c r="B15" s="211" t="s">
        <v>209</v>
      </c>
      <c r="C15" s="212"/>
      <c r="D15" s="212" t="s">
        <v>62</v>
      </c>
      <c r="E15" s="208"/>
      <c r="F15" s="208"/>
      <c r="G15" s="208"/>
      <c r="H15" s="208"/>
      <c r="I15" s="208"/>
      <c r="J15" s="208"/>
      <c r="K15" s="208"/>
      <c r="L15" s="208"/>
    </row>
    <row r="16" spans="1:12" s="38" customFormat="1" ht="15.5">
      <c r="A16" s="205"/>
      <c r="B16" s="114" t="s">
        <v>210</v>
      </c>
      <c r="C16" s="214"/>
      <c r="D16" s="214" t="s">
        <v>62</v>
      </c>
      <c r="E16" s="208"/>
      <c r="F16" s="208"/>
      <c r="G16" s="208"/>
      <c r="H16" s="208"/>
      <c r="I16" s="208"/>
      <c r="J16" s="208"/>
      <c r="K16" s="208"/>
      <c r="L16" s="208"/>
    </row>
    <row r="17" spans="1:12 16338:16339" s="38" customFormat="1" ht="15.5">
      <c r="A17" s="205">
        <v>4</v>
      </c>
      <c r="B17" s="209" t="s">
        <v>211</v>
      </c>
      <c r="C17" s="213">
        <v>38781025.430724002</v>
      </c>
      <c r="D17" s="213">
        <v>38386948</v>
      </c>
      <c r="E17" s="208"/>
      <c r="F17" s="208"/>
      <c r="G17" s="208"/>
      <c r="H17" s="208"/>
      <c r="I17" s="208"/>
      <c r="J17" s="208"/>
      <c r="K17" s="208"/>
      <c r="L17" s="208"/>
    </row>
    <row r="18" spans="1:12 16338:16339" s="38" customFormat="1" ht="31">
      <c r="A18" s="162" t="s">
        <v>65</v>
      </c>
      <c r="B18" s="209" t="s">
        <v>212</v>
      </c>
      <c r="C18" s="213"/>
      <c r="D18" s="213" t="s">
        <v>62</v>
      </c>
      <c r="E18" s="208"/>
      <c r="F18" s="208"/>
      <c r="G18" s="208"/>
      <c r="H18" s="208"/>
      <c r="I18" s="208"/>
      <c r="J18" s="208"/>
      <c r="K18" s="208"/>
      <c r="L18" s="208"/>
    </row>
    <row r="19" spans="1:12 16338:16339" s="38" customFormat="1" ht="15.5">
      <c r="A19" s="205"/>
      <c r="B19" s="114" t="s">
        <v>66</v>
      </c>
      <c r="C19" s="214"/>
      <c r="D19" s="214" t="s">
        <v>62</v>
      </c>
      <c r="E19" s="208"/>
      <c r="F19" s="208"/>
      <c r="G19" s="208"/>
      <c r="H19" s="208"/>
      <c r="I19" s="208"/>
      <c r="J19" s="208"/>
      <c r="K19" s="208"/>
      <c r="L19" s="208"/>
    </row>
    <row r="20" spans="1:12 16338:16339" s="38" customFormat="1" ht="15.5">
      <c r="A20" s="205">
        <v>5</v>
      </c>
      <c r="B20" s="138" t="s">
        <v>213</v>
      </c>
      <c r="C20" s="215">
        <v>0.10954000000000001</v>
      </c>
      <c r="D20" s="215">
        <v>0.1046</v>
      </c>
      <c r="E20" s="208"/>
      <c r="F20" s="208"/>
      <c r="G20" s="208"/>
      <c r="H20" s="208"/>
      <c r="I20" s="208"/>
      <c r="J20" s="208"/>
      <c r="K20" s="208"/>
      <c r="L20" s="208"/>
    </row>
    <row r="21" spans="1:12 16338:16339" s="38" customFormat="1" ht="15.5">
      <c r="A21" s="162" t="s">
        <v>67</v>
      </c>
      <c r="B21" s="137" t="s">
        <v>214</v>
      </c>
      <c r="C21" s="216"/>
      <c r="D21" s="216" t="s">
        <v>62</v>
      </c>
      <c r="E21" s="208"/>
      <c r="F21" s="208"/>
      <c r="G21" s="208"/>
      <c r="H21" s="208"/>
      <c r="I21" s="208"/>
      <c r="J21" s="208"/>
      <c r="K21" s="208"/>
      <c r="L21" s="208"/>
    </row>
    <row r="22" spans="1:12 16338:16339" s="38" customFormat="1" ht="15.5">
      <c r="A22" s="162" t="s">
        <v>68</v>
      </c>
      <c r="B22" s="138" t="s">
        <v>215</v>
      </c>
      <c r="C22" s="215"/>
      <c r="D22" s="217" t="s">
        <v>62</v>
      </c>
      <c r="E22" s="218"/>
      <c r="F22" s="208"/>
      <c r="G22" s="208"/>
      <c r="H22" s="208"/>
      <c r="I22" s="208"/>
      <c r="J22" s="208"/>
      <c r="K22" s="208"/>
      <c r="L22" s="208"/>
    </row>
    <row r="23" spans="1:12 16338:16339" s="38" customFormat="1" ht="15.5">
      <c r="A23" s="205">
        <v>6</v>
      </c>
      <c r="B23" s="138" t="s">
        <v>216</v>
      </c>
      <c r="C23" s="215">
        <v>0.12890000000000001</v>
      </c>
      <c r="D23" s="215">
        <v>0.124</v>
      </c>
      <c r="E23" s="208"/>
      <c r="F23" s="208"/>
      <c r="G23" s="208"/>
      <c r="H23" s="208"/>
      <c r="I23" s="208"/>
      <c r="J23" s="208"/>
      <c r="K23" s="208"/>
      <c r="L23" s="208"/>
    </row>
    <row r="24" spans="1:12 16338:16339" s="38" customFormat="1" ht="15.5">
      <c r="A24" s="162" t="s">
        <v>69</v>
      </c>
      <c r="B24" s="211" t="s">
        <v>217</v>
      </c>
      <c r="C24" s="216"/>
      <c r="D24" s="216" t="s">
        <v>62</v>
      </c>
      <c r="E24" s="208"/>
      <c r="F24" s="208"/>
      <c r="G24" s="208"/>
      <c r="H24" s="208"/>
      <c r="I24" s="208"/>
      <c r="J24" s="208"/>
      <c r="K24" s="208"/>
      <c r="L24" s="208"/>
    </row>
    <row r="25" spans="1:12 16338:16339" s="38" customFormat="1" ht="15.5">
      <c r="A25" s="162" t="s">
        <v>70</v>
      </c>
      <c r="B25" s="138" t="s">
        <v>218</v>
      </c>
      <c r="C25" s="215"/>
      <c r="D25" s="217" t="s">
        <v>62</v>
      </c>
      <c r="E25" s="208"/>
      <c r="F25" s="208"/>
      <c r="G25" s="208"/>
      <c r="H25" s="208"/>
      <c r="I25" s="208"/>
      <c r="J25" s="208"/>
      <c r="K25" s="208"/>
      <c r="L25" s="208"/>
    </row>
    <row r="26" spans="1:12 16338:16339" s="38" customFormat="1" ht="15.5">
      <c r="A26" s="205">
        <v>7</v>
      </c>
      <c r="B26" s="138" t="s">
        <v>219</v>
      </c>
      <c r="C26" s="215">
        <v>0.17515</v>
      </c>
      <c r="D26" s="215">
        <v>0.17</v>
      </c>
      <c r="E26" s="208"/>
      <c r="F26" s="208"/>
      <c r="G26" s="208"/>
      <c r="H26" s="208"/>
      <c r="I26" s="208"/>
      <c r="J26" s="208"/>
      <c r="K26" s="208"/>
      <c r="L26" s="208"/>
    </row>
    <row r="27" spans="1:12 16338:16339" s="38" customFormat="1" ht="15.5">
      <c r="A27" s="162" t="s">
        <v>71</v>
      </c>
      <c r="B27" s="211" t="s">
        <v>220</v>
      </c>
      <c r="C27" s="137"/>
      <c r="D27" s="137" t="s">
        <v>62</v>
      </c>
      <c r="E27" s="208"/>
      <c r="F27" s="208"/>
      <c r="G27" s="208"/>
      <c r="H27" s="208"/>
      <c r="I27" s="208"/>
      <c r="J27" s="208"/>
      <c r="K27" s="208"/>
      <c r="L27" s="208"/>
    </row>
    <row r="28" spans="1:12 16338:16339" s="38" customFormat="1" ht="15.5">
      <c r="A28" s="162" t="s">
        <v>72</v>
      </c>
      <c r="B28" s="138" t="s">
        <v>221</v>
      </c>
      <c r="C28" s="230"/>
      <c r="D28" s="219" t="s">
        <v>62</v>
      </c>
      <c r="E28" s="208"/>
      <c r="F28" s="208"/>
      <c r="G28" s="208"/>
      <c r="H28" s="208"/>
      <c r="I28" s="208"/>
      <c r="J28" s="208"/>
      <c r="K28" s="208"/>
      <c r="L28" s="208"/>
    </row>
    <row r="29" spans="1:12 16338:16339" s="38" customFormat="1" ht="15.5">
      <c r="A29" s="205"/>
      <c r="B29" s="114" t="s">
        <v>477</v>
      </c>
      <c r="C29" s="214"/>
      <c r="D29" s="214" t="s">
        <v>62</v>
      </c>
      <c r="E29" s="208"/>
      <c r="F29" s="208"/>
      <c r="G29" s="208"/>
      <c r="H29" s="208"/>
      <c r="I29" s="208"/>
      <c r="J29" s="208"/>
      <c r="K29" s="208"/>
      <c r="L29" s="208"/>
      <c r="XDJ29" s="48"/>
      <c r="XDK29" s="49"/>
    </row>
    <row r="30" spans="1:12 16338:16339" s="38" customFormat="1" ht="15.5">
      <c r="A30" s="205">
        <v>8</v>
      </c>
      <c r="B30" s="209" t="s">
        <v>230</v>
      </c>
      <c r="C30" s="140">
        <v>1.2500000000000001E-2</v>
      </c>
      <c r="D30" s="140">
        <v>1.2500000000000001E-2</v>
      </c>
      <c r="E30" s="208"/>
      <c r="F30" s="208"/>
      <c r="G30" s="208"/>
      <c r="H30" s="208"/>
      <c r="I30" s="208"/>
      <c r="J30" s="208"/>
      <c r="K30" s="208"/>
      <c r="L30" s="208"/>
      <c r="XDK30" s="49"/>
    </row>
    <row r="31" spans="1:12 16338:16339" s="38" customFormat="1" ht="15.5">
      <c r="A31" s="205">
        <v>9</v>
      </c>
      <c r="B31" s="209" t="s">
        <v>226</v>
      </c>
      <c r="C31" s="303">
        <v>0</v>
      </c>
      <c r="D31" s="220">
        <v>0</v>
      </c>
      <c r="E31" s="208"/>
      <c r="F31" s="208"/>
      <c r="G31" s="208"/>
      <c r="H31" s="208"/>
      <c r="I31" s="208"/>
      <c r="J31" s="208"/>
      <c r="K31" s="208"/>
      <c r="L31" s="208"/>
      <c r="XDK31" s="49"/>
    </row>
    <row r="32" spans="1:12 16338:16339" s="38" customFormat="1" ht="15.5">
      <c r="A32" s="205">
        <v>10</v>
      </c>
      <c r="B32" s="209" t="s">
        <v>227</v>
      </c>
      <c r="C32" s="303">
        <v>3.7499999999999999E-3</v>
      </c>
      <c r="D32" s="220">
        <v>3.8E-3</v>
      </c>
      <c r="E32" s="208"/>
      <c r="F32" s="208"/>
      <c r="G32" s="208"/>
      <c r="H32" s="208"/>
      <c r="I32" s="208"/>
      <c r="J32" s="208"/>
      <c r="K32" s="208"/>
      <c r="L32" s="208"/>
      <c r="XDK32" s="49"/>
    </row>
    <row r="33" spans="1:12 16338:16339" s="38" customFormat="1" ht="15.5">
      <c r="A33" s="205">
        <v>11</v>
      </c>
      <c r="B33" s="209" t="s">
        <v>228</v>
      </c>
      <c r="C33" s="303">
        <v>1.6250000000000001E-2</v>
      </c>
      <c r="D33" s="348">
        <v>1.6299999999999999E-2</v>
      </c>
      <c r="E33" s="221"/>
      <c r="F33" s="208"/>
      <c r="G33" s="208"/>
      <c r="H33" s="208"/>
      <c r="I33" s="208"/>
      <c r="J33" s="208"/>
      <c r="K33" s="208"/>
      <c r="L33" s="208"/>
      <c r="XDK33" s="49"/>
    </row>
    <row r="34" spans="1:12 16338:16339" s="38" customFormat="1" ht="15.5">
      <c r="A34" s="205">
        <v>12</v>
      </c>
      <c r="B34" s="209" t="s">
        <v>229</v>
      </c>
      <c r="C34" s="303">
        <v>6.454E-2</v>
      </c>
      <c r="D34" s="348">
        <v>5.96E-2</v>
      </c>
      <c r="E34" s="222"/>
      <c r="F34" s="208"/>
      <c r="G34" s="208"/>
      <c r="H34" s="208"/>
      <c r="I34" s="208"/>
      <c r="J34" s="208"/>
      <c r="K34" s="208"/>
      <c r="L34" s="208"/>
      <c r="XDK34" s="49"/>
    </row>
    <row r="35" spans="1:12 16338:16339" s="38" customFormat="1" ht="15.5">
      <c r="A35" s="205"/>
      <c r="B35" s="114" t="s">
        <v>232</v>
      </c>
      <c r="C35" s="214"/>
      <c r="D35" s="214" t="s">
        <v>62</v>
      </c>
      <c r="E35" s="208"/>
      <c r="F35" s="208"/>
      <c r="G35" s="208"/>
      <c r="H35" s="208"/>
      <c r="I35" s="208"/>
      <c r="J35" s="208"/>
      <c r="K35" s="208"/>
      <c r="L35" s="208"/>
      <c r="XDJ35" s="48"/>
      <c r="XDK35" s="49"/>
    </row>
    <row r="36" spans="1:12 16338:16339" s="38" customFormat="1" ht="15.5">
      <c r="A36" s="205">
        <v>13</v>
      </c>
      <c r="B36" s="223" t="s">
        <v>222</v>
      </c>
      <c r="C36" s="224">
        <v>63379427.326004662</v>
      </c>
      <c r="D36" s="349">
        <v>62383147</v>
      </c>
      <c r="E36" s="222"/>
      <c r="F36" s="225"/>
      <c r="G36" s="226"/>
      <c r="H36" s="208"/>
      <c r="I36" s="208"/>
      <c r="J36" s="208"/>
      <c r="K36" s="208"/>
      <c r="L36" s="208"/>
      <c r="XDK36" s="49"/>
    </row>
    <row r="37" spans="1:12 16338:16339" s="38" customFormat="1" ht="15.5">
      <c r="A37" s="205">
        <v>14</v>
      </c>
      <c r="B37" s="223" t="s">
        <v>223</v>
      </c>
      <c r="C37" s="227">
        <v>6.5769394733686815E-2</v>
      </c>
      <c r="D37" s="343">
        <v>6.6500000000000004E-2</v>
      </c>
      <c r="E37" s="228"/>
      <c r="F37" s="225"/>
      <c r="G37" s="226"/>
      <c r="H37" s="208"/>
      <c r="I37" s="208"/>
      <c r="J37" s="208"/>
      <c r="K37" s="208"/>
      <c r="L37" s="208"/>
      <c r="XDK37" s="49"/>
    </row>
    <row r="38" spans="1:12 16338:16339" s="38" customFormat="1" ht="31">
      <c r="A38" s="162" t="s">
        <v>73</v>
      </c>
      <c r="B38" s="211" t="s">
        <v>224</v>
      </c>
      <c r="C38" s="211"/>
      <c r="D38" s="211" t="s">
        <v>62</v>
      </c>
      <c r="E38" s="229"/>
      <c r="F38" s="225"/>
      <c r="G38" s="208"/>
      <c r="H38" s="208"/>
      <c r="I38" s="208"/>
      <c r="J38" s="208"/>
      <c r="K38" s="208"/>
      <c r="L38" s="208"/>
      <c r="XDK38" s="49"/>
    </row>
    <row r="39" spans="1:12 16338:16339" s="38" customFormat="1" ht="31">
      <c r="A39" s="162" t="s">
        <v>74</v>
      </c>
      <c r="B39" s="211" t="s">
        <v>225</v>
      </c>
      <c r="C39" s="211"/>
      <c r="D39" s="211" t="s">
        <v>62</v>
      </c>
      <c r="E39" s="229"/>
      <c r="F39" s="225"/>
      <c r="G39" s="208"/>
      <c r="H39" s="208"/>
      <c r="I39" s="208"/>
      <c r="J39" s="208"/>
      <c r="K39" s="208"/>
      <c r="L39" s="208"/>
      <c r="XDK39" s="49"/>
    </row>
    <row r="40" spans="1:12 16338:16339" s="38" customFormat="1" ht="15.5">
      <c r="A40" s="205"/>
      <c r="B40" s="114" t="s">
        <v>233</v>
      </c>
      <c r="C40" s="214"/>
      <c r="D40" s="214" t="s">
        <v>62</v>
      </c>
      <c r="E40" s="229"/>
      <c r="F40" s="208"/>
      <c r="G40" s="208"/>
      <c r="H40" s="208"/>
      <c r="I40" s="208"/>
      <c r="J40" s="208"/>
      <c r="K40" s="208"/>
      <c r="L40" s="208"/>
      <c r="XDJ40" s="48"/>
      <c r="XDK40" s="49"/>
    </row>
    <row r="41" spans="1:12 16338:16339" s="38" customFormat="1" ht="15.5">
      <c r="A41" s="205">
        <v>15</v>
      </c>
      <c r="B41" s="223" t="s">
        <v>234</v>
      </c>
      <c r="C41" s="213">
        <v>6259639</v>
      </c>
      <c r="D41" s="213">
        <v>6929416</v>
      </c>
      <c r="E41" s="229"/>
      <c r="F41" s="208"/>
      <c r="G41" s="208"/>
      <c r="H41" s="208"/>
      <c r="I41" s="208"/>
      <c r="J41" s="208"/>
      <c r="K41" s="208"/>
      <c r="L41" s="208"/>
      <c r="XDK41" s="49"/>
    </row>
    <row r="42" spans="1:12 16338:16339" s="38" customFormat="1" ht="15.5">
      <c r="A42" s="205">
        <v>16</v>
      </c>
      <c r="B42" s="223" t="s">
        <v>235</v>
      </c>
      <c r="C42" s="213">
        <v>3561508</v>
      </c>
      <c r="D42" s="213">
        <v>4097644</v>
      </c>
      <c r="E42" s="229"/>
      <c r="F42" s="208"/>
      <c r="G42" s="208"/>
      <c r="H42" s="208"/>
      <c r="I42" s="208"/>
      <c r="J42" s="208"/>
      <c r="K42" s="208"/>
      <c r="L42" s="208"/>
      <c r="XDK42" s="49"/>
    </row>
    <row r="43" spans="1:12 16338:16339" s="38" customFormat="1" ht="15.5">
      <c r="A43" s="205">
        <v>17</v>
      </c>
      <c r="B43" s="223" t="s">
        <v>75</v>
      </c>
      <c r="C43" s="230">
        <v>1.7614580844545287</v>
      </c>
      <c r="D43" s="230">
        <v>1.6977</v>
      </c>
      <c r="E43" s="229"/>
      <c r="F43" s="231"/>
      <c r="G43" s="208"/>
      <c r="H43" s="208"/>
      <c r="I43" s="208"/>
      <c r="J43" s="208"/>
      <c r="K43" s="208"/>
      <c r="L43" s="208"/>
      <c r="XDK43" s="49"/>
    </row>
    <row r="44" spans="1:12 16338:16339" s="38" customFormat="1" ht="15.5">
      <c r="A44" s="205"/>
      <c r="B44" s="114" t="s">
        <v>239</v>
      </c>
      <c r="C44" s="214"/>
      <c r="D44" s="214" t="s">
        <v>62</v>
      </c>
      <c r="E44" s="229"/>
      <c r="F44" s="208"/>
      <c r="G44" s="208"/>
      <c r="H44" s="208"/>
      <c r="I44" s="208"/>
      <c r="J44" s="208"/>
      <c r="K44" s="208"/>
      <c r="L44" s="208"/>
      <c r="XDJ44" s="48"/>
      <c r="XDK44" s="49"/>
    </row>
    <row r="45" spans="1:12 16338:16339" s="38" customFormat="1" ht="15.5">
      <c r="A45" s="205">
        <v>18</v>
      </c>
      <c r="B45" s="209" t="s">
        <v>236</v>
      </c>
      <c r="C45" s="213">
        <v>39136686</v>
      </c>
      <c r="D45" s="213">
        <v>40377813</v>
      </c>
      <c r="E45" s="229"/>
      <c r="F45" s="208"/>
      <c r="G45" s="208"/>
      <c r="H45" s="208"/>
      <c r="I45" s="208"/>
      <c r="J45" s="208"/>
      <c r="K45" s="208"/>
      <c r="L45" s="208"/>
      <c r="XDK45" s="49"/>
    </row>
    <row r="46" spans="1:12 16338:16339" s="38" customFormat="1" ht="15.5">
      <c r="A46" s="205">
        <v>19</v>
      </c>
      <c r="B46" s="209" t="s">
        <v>237</v>
      </c>
      <c r="C46" s="213">
        <v>35320773</v>
      </c>
      <c r="D46" s="213">
        <v>35105094</v>
      </c>
      <c r="E46" s="229"/>
      <c r="F46" s="208"/>
      <c r="G46" s="208"/>
      <c r="H46" s="208"/>
      <c r="I46" s="208"/>
      <c r="J46" s="208"/>
      <c r="K46" s="208"/>
      <c r="L46" s="208"/>
      <c r="XDK46" s="49"/>
    </row>
    <row r="47" spans="1:12 16338:16339" s="38" customFormat="1" ht="15.5">
      <c r="A47" s="205">
        <v>20</v>
      </c>
      <c r="B47" s="209" t="s">
        <v>238</v>
      </c>
      <c r="C47" s="220">
        <v>1.1080359424749848</v>
      </c>
      <c r="D47" s="220">
        <v>1.1501999999999999</v>
      </c>
      <c r="E47" s="232"/>
      <c r="F47" s="233"/>
      <c r="G47" s="208"/>
      <c r="H47" s="208"/>
      <c r="I47" s="208"/>
      <c r="J47" s="208"/>
      <c r="K47" s="208"/>
      <c r="L47" s="208"/>
      <c r="XDK47" s="49"/>
    </row>
    <row r="48" spans="1:12 16338:16339" s="38" customFormat="1">
      <c r="A48" s="208"/>
      <c r="B48" s="234"/>
      <c r="C48" s="208"/>
      <c r="D48" s="208"/>
      <c r="E48" s="208"/>
      <c r="F48" s="208"/>
      <c r="G48" s="208"/>
      <c r="H48" s="208"/>
      <c r="I48" s="208"/>
      <c r="J48" s="208"/>
      <c r="K48" s="208"/>
      <c r="L48" s="208"/>
    </row>
    <row r="49" spans="1:12" s="38" customFormat="1" ht="35.5" customHeight="1">
      <c r="A49" s="208"/>
      <c r="B49" s="383" t="s">
        <v>759</v>
      </c>
      <c r="C49" s="383"/>
      <c r="D49" s="383"/>
      <c r="E49" s="208"/>
      <c r="F49" s="208"/>
      <c r="G49" s="208"/>
      <c r="H49" s="208"/>
      <c r="I49" s="208"/>
      <c r="J49" s="208"/>
      <c r="K49" s="208"/>
      <c r="L49" s="208"/>
    </row>
    <row r="50" spans="1:12" s="38" customFormat="1" ht="15.5">
      <c r="A50" s="208"/>
      <c r="B50" s="95" t="s">
        <v>240</v>
      </c>
      <c r="C50" s="208"/>
      <c r="D50" s="208"/>
      <c r="E50" s="208"/>
      <c r="F50" s="208"/>
      <c r="G50" s="208"/>
      <c r="H50" s="208"/>
      <c r="I50" s="208"/>
      <c r="J50" s="208"/>
      <c r="K50" s="208"/>
      <c r="L50" s="208"/>
    </row>
    <row r="51" spans="1:12" ht="15.5">
      <c r="A51" s="208"/>
      <c r="B51" s="344" t="s">
        <v>241</v>
      </c>
      <c r="C51" s="208"/>
      <c r="D51" s="208"/>
      <c r="E51" s="208"/>
      <c r="F51" s="208"/>
      <c r="G51" s="208"/>
      <c r="H51" s="208"/>
      <c r="I51" s="208"/>
      <c r="J51" s="208"/>
      <c r="K51" s="208"/>
      <c r="L51" s="208"/>
    </row>
    <row r="52" spans="1:12">
      <c r="A52" s="208"/>
      <c r="B52" s="225"/>
      <c r="C52" s="208"/>
      <c r="D52" s="208"/>
      <c r="E52" s="208"/>
      <c r="F52" s="208"/>
      <c r="G52" s="208"/>
      <c r="H52" s="208"/>
      <c r="I52" s="208"/>
      <c r="J52" s="208"/>
      <c r="K52" s="208"/>
      <c r="L52" s="208"/>
    </row>
    <row r="53" spans="1:12">
      <c r="A53" s="208"/>
      <c r="B53" s="225"/>
      <c r="C53" s="208"/>
      <c r="D53" s="208"/>
      <c r="E53" s="208"/>
      <c r="F53" s="208"/>
      <c r="G53" s="208"/>
      <c r="H53" s="208"/>
      <c r="I53" s="208"/>
      <c r="J53" s="208"/>
      <c r="K53" s="208"/>
      <c r="L53" s="208"/>
    </row>
  </sheetData>
  <mergeCells count="1">
    <mergeCell ref="B49:D49"/>
  </mergeCells>
  <pageMargins left="0.7" right="0.7" top="0.75" bottom="0.75" header="0.3" footer="0.3"/>
  <pageSetup scale="57" orientation="landscape" r:id="rId1"/>
  <headerFooter>
    <oddHeader>&amp;L&amp;"Calibri"&amp;10&amp;K000000Confidential&amp;1#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showGridLines="0" topLeftCell="A2" zoomScale="70" zoomScaleNormal="70" workbookViewId="0">
      <selection activeCell="A6" sqref="A6:E34"/>
    </sheetView>
  </sheetViews>
  <sheetFormatPr baseColWidth="10" defaultColWidth="11.453125" defaultRowHeight="15" customHeight="1"/>
  <cols>
    <col min="1" max="1" width="7.7265625" style="57" customWidth="1"/>
    <col min="2" max="2" width="76.90625" style="57" customWidth="1"/>
    <col min="3" max="4" width="24.26953125" style="57" customWidth="1"/>
    <col min="5" max="5" width="25.81640625" style="57" customWidth="1"/>
    <col min="6" max="6" width="11.453125" style="59"/>
    <col min="7" max="16384" width="11.453125" style="57"/>
  </cols>
  <sheetData>
    <row r="1" spans="1:7" customFormat="1" ht="20.25" customHeight="1">
      <c r="B1" s="197"/>
    </row>
    <row r="2" spans="1:7" customFormat="1" ht="20.25" customHeight="1">
      <c r="B2" s="197"/>
    </row>
    <row r="3" spans="1:7" ht="20.149999999999999" customHeight="1"/>
    <row r="4" spans="1:7" ht="20.149999999999999" customHeight="1"/>
    <row r="5" spans="1:7" s="60" customFormat="1" ht="18" customHeight="1">
      <c r="B5" s="33" t="s">
        <v>173</v>
      </c>
      <c r="F5" s="61"/>
    </row>
    <row r="6" spans="1:7" s="67" customFormat="1" ht="15" customHeight="1">
      <c r="A6" s="63"/>
      <c r="B6" s="64"/>
      <c r="C6" s="198" t="s">
        <v>59</v>
      </c>
      <c r="D6" s="198" t="s">
        <v>60</v>
      </c>
      <c r="E6" s="198" t="s">
        <v>59</v>
      </c>
      <c r="F6" s="66"/>
    </row>
    <row r="7" spans="1:7" s="67" customFormat="1" ht="31">
      <c r="A7" s="63"/>
      <c r="B7" s="64"/>
      <c r="C7" s="199" t="s">
        <v>242</v>
      </c>
      <c r="D7" s="199" t="s">
        <v>242</v>
      </c>
      <c r="E7" s="199" t="s">
        <v>243</v>
      </c>
      <c r="F7" s="66"/>
      <c r="G7" s="68"/>
    </row>
    <row r="8" spans="1:7" s="67" customFormat="1" ht="15.5">
      <c r="A8" s="63"/>
      <c r="B8" s="64" t="s">
        <v>201</v>
      </c>
      <c r="C8" s="384" t="s">
        <v>203</v>
      </c>
      <c r="D8" s="385"/>
      <c r="E8" s="386"/>
      <c r="F8" s="66"/>
    </row>
    <row r="9" spans="1:7" s="67" customFormat="1" ht="31">
      <c r="A9" s="62">
        <v>1</v>
      </c>
      <c r="B9" s="133" t="s">
        <v>244</v>
      </c>
      <c r="C9" s="341">
        <v>26994425.190063238</v>
      </c>
      <c r="D9" s="70">
        <v>26812529.315171998</v>
      </c>
      <c r="E9" s="70">
        <f>E10</f>
        <v>2159554.0152050592</v>
      </c>
      <c r="F9" s="66"/>
    </row>
    <row r="10" spans="1:7" s="67" customFormat="1" ht="15" customHeight="1">
      <c r="A10" s="62">
        <v>2</v>
      </c>
      <c r="B10" s="71" t="s">
        <v>245</v>
      </c>
      <c r="C10" s="340">
        <v>26994425.190063238</v>
      </c>
      <c r="D10" s="72">
        <v>26812529.315171998</v>
      </c>
      <c r="E10" s="72">
        <f>+C10*8%</f>
        <v>2159554.0152050592</v>
      </c>
      <c r="F10" s="73"/>
    </row>
    <row r="11" spans="1:7" s="67" customFormat="1" ht="15" customHeight="1">
      <c r="A11" s="62">
        <v>3</v>
      </c>
      <c r="B11" s="71" t="s">
        <v>246</v>
      </c>
      <c r="C11" s="339" t="s">
        <v>62</v>
      </c>
      <c r="D11" s="74"/>
      <c r="E11" s="74" t="s">
        <v>62</v>
      </c>
      <c r="F11" s="66"/>
    </row>
    <row r="12" spans="1:7" s="67" customFormat="1" ht="15" customHeight="1">
      <c r="A12" s="62">
        <v>4</v>
      </c>
      <c r="B12" s="75" t="s">
        <v>247</v>
      </c>
      <c r="C12" s="211" t="s">
        <v>62</v>
      </c>
      <c r="D12" s="45"/>
      <c r="E12" s="45" t="s">
        <v>62</v>
      </c>
      <c r="F12" s="66"/>
    </row>
    <row r="13" spans="1:7" s="67" customFormat="1" ht="15" customHeight="1">
      <c r="A13" s="62">
        <v>5</v>
      </c>
      <c r="B13" s="75" t="s">
        <v>248</v>
      </c>
      <c r="C13" s="211" t="s">
        <v>62</v>
      </c>
      <c r="D13" s="45"/>
      <c r="E13" s="45" t="s">
        <v>62</v>
      </c>
      <c r="F13" s="66"/>
    </row>
    <row r="14" spans="1:7" s="67" customFormat="1" ht="15" customHeight="1">
      <c r="A14" s="62">
        <v>6</v>
      </c>
      <c r="B14" s="133" t="s">
        <v>249</v>
      </c>
      <c r="C14" s="341">
        <v>1147910.3396672641</v>
      </c>
      <c r="D14" s="70">
        <v>1043466.892853</v>
      </c>
      <c r="E14" s="70">
        <f>C14*8%</f>
        <v>91832.827173381127</v>
      </c>
      <c r="F14" s="66"/>
    </row>
    <row r="15" spans="1:7" s="67" customFormat="1" ht="37.5" customHeight="1">
      <c r="A15" s="62">
        <v>7</v>
      </c>
      <c r="B15" s="75" t="s">
        <v>250</v>
      </c>
      <c r="C15" s="211" t="s">
        <v>62</v>
      </c>
      <c r="D15" s="45"/>
      <c r="E15" s="45" t="s">
        <v>62</v>
      </c>
      <c r="F15" s="66"/>
    </row>
    <row r="16" spans="1:7" s="67" customFormat="1" ht="15" customHeight="1">
      <c r="A16" s="62">
        <v>8</v>
      </c>
      <c r="B16" s="75" t="s">
        <v>251</v>
      </c>
      <c r="C16" s="211" t="s">
        <v>62</v>
      </c>
      <c r="D16" s="45"/>
      <c r="E16" s="45" t="s">
        <v>62</v>
      </c>
      <c r="F16" s="66"/>
    </row>
    <row r="17" spans="1:6" s="67" customFormat="1" ht="15" customHeight="1">
      <c r="A17" s="62">
        <v>9</v>
      </c>
      <c r="B17" s="75" t="s">
        <v>252</v>
      </c>
      <c r="C17" s="211" t="s">
        <v>62</v>
      </c>
      <c r="D17" s="45"/>
      <c r="E17" s="45" t="s">
        <v>62</v>
      </c>
      <c r="F17" s="66"/>
    </row>
    <row r="18" spans="1:6" s="67" customFormat="1" ht="15" customHeight="1">
      <c r="A18" s="62">
        <v>10</v>
      </c>
      <c r="B18" s="45" t="s">
        <v>253</v>
      </c>
      <c r="C18" s="211" t="s">
        <v>62</v>
      </c>
      <c r="D18" s="45"/>
      <c r="E18" s="45" t="s">
        <v>62</v>
      </c>
      <c r="F18" s="66"/>
    </row>
    <row r="19" spans="1:6" s="67" customFormat="1" ht="31">
      <c r="A19" s="62">
        <v>11</v>
      </c>
      <c r="B19" s="45" t="s">
        <v>254</v>
      </c>
      <c r="C19" s="211" t="s">
        <v>62</v>
      </c>
      <c r="D19" s="45"/>
      <c r="E19" s="45" t="s">
        <v>62</v>
      </c>
      <c r="F19" s="66"/>
    </row>
    <row r="20" spans="1:6" s="67" customFormat="1" ht="15" customHeight="1">
      <c r="A20" s="62">
        <v>12</v>
      </c>
      <c r="B20" s="51" t="s">
        <v>255</v>
      </c>
      <c r="C20" s="223" t="s">
        <v>62</v>
      </c>
      <c r="D20" s="51"/>
      <c r="E20" s="51" t="s">
        <v>62</v>
      </c>
      <c r="F20" s="66"/>
    </row>
    <row r="21" spans="1:6" ht="15" customHeight="1">
      <c r="A21" s="62">
        <v>13</v>
      </c>
      <c r="B21" s="51" t="s">
        <v>256</v>
      </c>
      <c r="C21" s="223" t="s">
        <v>62</v>
      </c>
      <c r="D21" s="51"/>
      <c r="E21" s="51" t="s">
        <v>62</v>
      </c>
      <c r="F21" s="66"/>
    </row>
    <row r="22" spans="1:6" ht="15" customHeight="1">
      <c r="A22" s="62">
        <v>14</v>
      </c>
      <c r="B22" s="51" t="s">
        <v>257</v>
      </c>
      <c r="C22" s="223" t="s">
        <v>62</v>
      </c>
      <c r="D22" s="51"/>
      <c r="E22" s="51" t="s">
        <v>62</v>
      </c>
      <c r="F22" s="66"/>
    </row>
    <row r="23" spans="1:6" ht="15" customHeight="1">
      <c r="A23" s="62">
        <v>15</v>
      </c>
      <c r="B23" s="45" t="s">
        <v>258</v>
      </c>
      <c r="C23" s="211" t="s">
        <v>62</v>
      </c>
      <c r="D23" s="45"/>
      <c r="E23" s="45" t="s">
        <v>62</v>
      </c>
      <c r="F23" s="66"/>
    </row>
    <row r="24" spans="1:6" ht="15" customHeight="1">
      <c r="A24" s="62">
        <v>16</v>
      </c>
      <c r="B24" s="51" t="s">
        <v>259</v>
      </c>
      <c r="C24" s="223" t="s">
        <v>62</v>
      </c>
      <c r="D24" s="51"/>
      <c r="E24" s="51" t="s">
        <v>62</v>
      </c>
      <c r="F24" s="66"/>
    </row>
    <row r="25" spans="1:6" ht="15" customHeight="1">
      <c r="A25" s="62">
        <v>17</v>
      </c>
      <c r="B25" s="75" t="s">
        <v>260</v>
      </c>
      <c r="C25" s="211" t="s">
        <v>62</v>
      </c>
      <c r="D25" s="45"/>
      <c r="E25" s="45" t="s">
        <v>62</v>
      </c>
      <c r="F25" s="66"/>
    </row>
    <row r="26" spans="1:6" ht="33" customHeight="1">
      <c r="A26" s="62">
        <v>18</v>
      </c>
      <c r="B26" s="75" t="s">
        <v>261</v>
      </c>
      <c r="C26" s="211" t="s">
        <v>62</v>
      </c>
      <c r="D26" s="45"/>
      <c r="E26" s="45" t="s">
        <v>62</v>
      </c>
      <c r="F26" s="66"/>
    </row>
    <row r="27" spans="1:6" ht="15" customHeight="1">
      <c r="A27" s="62">
        <v>19</v>
      </c>
      <c r="B27" s="75" t="s">
        <v>262</v>
      </c>
      <c r="C27" s="211" t="s">
        <v>62</v>
      </c>
      <c r="D27" s="45"/>
      <c r="E27" s="45" t="s">
        <v>62</v>
      </c>
      <c r="F27" s="66"/>
    </row>
    <row r="28" spans="1:6" ht="15" customHeight="1">
      <c r="A28" s="62">
        <v>20</v>
      </c>
      <c r="B28" s="133" t="s">
        <v>263</v>
      </c>
      <c r="C28" s="341">
        <v>5402019.8329875004</v>
      </c>
      <c r="D28" s="70">
        <v>5444648.7539130002</v>
      </c>
      <c r="E28" s="70">
        <f>C28*8%</f>
        <v>432161.58663900004</v>
      </c>
      <c r="F28" s="66"/>
    </row>
    <row r="29" spans="1:6" ht="15" customHeight="1">
      <c r="A29" s="62">
        <v>21</v>
      </c>
      <c r="B29" s="75" t="s">
        <v>264</v>
      </c>
      <c r="C29" s="338" t="s">
        <v>62</v>
      </c>
      <c r="D29" s="76"/>
      <c r="E29" s="76" t="s">
        <v>62</v>
      </c>
      <c r="F29" s="66"/>
    </row>
    <row r="30" spans="1:6" ht="15" customHeight="1">
      <c r="A30" s="62">
        <v>22</v>
      </c>
      <c r="B30" s="75" t="s">
        <v>265</v>
      </c>
      <c r="C30" s="211" t="s">
        <v>62</v>
      </c>
      <c r="D30" s="45"/>
      <c r="E30" s="45" t="s">
        <v>62</v>
      </c>
      <c r="F30" s="66"/>
    </row>
    <row r="31" spans="1:6" ht="15" customHeight="1">
      <c r="A31" s="62">
        <v>23</v>
      </c>
      <c r="B31" s="133" t="s">
        <v>266</v>
      </c>
      <c r="C31" s="341">
        <v>4430117.1144730002</v>
      </c>
      <c r="D31" s="70">
        <v>4324669.2867790004</v>
      </c>
      <c r="E31" s="70">
        <f>C31*8%</f>
        <v>354409.36915784003</v>
      </c>
      <c r="F31" s="66"/>
    </row>
    <row r="32" spans="1:6" ht="15" customHeight="1">
      <c r="A32" s="62">
        <v>24</v>
      </c>
      <c r="B32" s="51" t="s">
        <v>267</v>
      </c>
      <c r="C32" s="337">
        <v>806552.95353249996</v>
      </c>
      <c r="D32" s="77">
        <v>761633.28264800005</v>
      </c>
      <c r="E32" s="77">
        <f>C32*8%</f>
        <v>64524.236282599995</v>
      </c>
      <c r="F32" s="66"/>
    </row>
    <row r="33" spans="1:6" ht="15" customHeight="1">
      <c r="A33" s="62">
        <v>25</v>
      </c>
      <c r="B33" s="51" t="s">
        <v>268</v>
      </c>
      <c r="C33" s="223" t="s">
        <v>62</v>
      </c>
      <c r="D33" s="51"/>
      <c r="E33" s="51" t="s">
        <v>62</v>
      </c>
      <c r="F33" s="66"/>
    </row>
    <row r="34" spans="1:6" ht="15" customHeight="1">
      <c r="A34" s="62">
        <v>26</v>
      </c>
      <c r="B34" s="133" t="s">
        <v>168</v>
      </c>
      <c r="C34" s="341">
        <v>38781025.430723503</v>
      </c>
      <c r="D34" s="70">
        <v>38386947.531364992</v>
      </c>
      <c r="E34" s="70">
        <f>E10+E14+E28+E31+E32</f>
        <v>3102482.0344578805</v>
      </c>
      <c r="F34" s="66"/>
    </row>
    <row r="35" spans="1:6" ht="15" customHeight="1">
      <c r="A35" s="62"/>
      <c r="B35" s="78"/>
      <c r="C35" s="79"/>
      <c r="D35" s="79"/>
      <c r="E35" s="80"/>
      <c r="F35" s="66"/>
    </row>
    <row r="36" spans="1:6" ht="15" customHeight="1">
      <c r="A36" s="80"/>
      <c r="B36" s="80"/>
      <c r="C36" s="80"/>
      <c r="D36" s="80"/>
      <c r="E36" s="80"/>
      <c r="F36" s="66"/>
    </row>
    <row r="38" spans="1:6" ht="15" customHeight="1">
      <c r="E38" s="81"/>
    </row>
    <row r="41" spans="1:6" ht="15" customHeight="1">
      <c r="B41" s="81"/>
    </row>
    <row r="48" spans="1:6" ht="15" customHeight="1">
      <c r="B48" s="81"/>
    </row>
  </sheetData>
  <mergeCells count="1">
    <mergeCell ref="C8:E8"/>
  </mergeCells>
  <pageMargins left="0.7" right="0.7" top="0.75" bottom="0.75" header="0.3" footer="0.3"/>
  <pageSetup scale="76" orientation="landscape" r:id="rId1"/>
  <headerFooter>
    <oddHeader>&amp;L&amp;"Calibri"&amp;10&amp;K000000Confidential&amp;1#</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DG218"/>
  <sheetViews>
    <sheetView showGridLines="0" tabSelected="1" zoomScale="70" zoomScaleNormal="70" workbookViewId="0">
      <pane ySplit="7" topLeftCell="A8" activePane="bottomLeft" state="frozen"/>
      <selection pane="bottomLeft" activeCell="A6" sqref="A6:D63"/>
    </sheetView>
  </sheetViews>
  <sheetFormatPr baseColWidth="10" defaultColWidth="17.26953125" defaultRowHeight="15.5" zeroHeight="1"/>
  <cols>
    <col min="1" max="1" width="7.7265625" style="30" customWidth="1"/>
    <col min="2" max="2" width="105.453125" style="31" customWidth="1"/>
    <col min="3" max="3" width="21.26953125" style="117" customWidth="1"/>
    <col min="4" max="4" width="32.26953125" style="117" customWidth="1"/>
    <col min="5" max="16334" width="8.453125" style="30" customWidth="1"/>
    <col min="16335" max="16335" width="19.81640625" style="30" customWidth="1"/>
    <col min="16336" max="16384" width="17.26953125" style="30"/>
  </cols>
  <sheetData>
    <row r="1" spans="1:5" s="57" customFormat="1" ht="20.25" customHeight="1">
      <c r="B1" s="23"/>
      <c r="C1" s="24"/>
      <c r="E1" s="59"/>
    </row>
    <row r="2" spans="1:5" s="57" customFormat="1" ht="20.25" customHeight="1">
      <c r="B2" s="23"/>
      <c r="C2" s="24"/>
      <c r="E2" s="59"/>
    </row>
    <row r="3" spans="1:5" ht="20.149999999999999" customHeight="1"/>
    <row r="4" spans="1:5" ht="20.149999999999999" customHeight="1">
      <c r="E4"/>
    </row>
    <row r="5" spans="1:5" s="32" customFormat="1" ht="20">
      <c r="B5" s="33" t="s">
        <v>270</v>
      </c>
      <c r="C5" s="37"/>
      <c r="D5" s="118"/>
    </row>
    <row r="6" spans="1:5" s="38" customFormat="1" ht="15" customHeight="1">
      <c r="A6" s="35"/>
      <c r="B6" s="36"/>
      <c r="C6" s="388" t="s">
        <v>192</v>
      </c>
      <c r="D6" s="389"/>
    </row>
    <row r="7" spans="1:5" s="38" customFormat="1" ht="71" customHeight="1">
      <c r="A7" s="100"/>
      <c r="B7" s="200" t="s">
        <v>201</v>
      </c>
      <c r="C7" s="40" t="s">
        <v>271</v>
      </c>
      <c r="D7" s="109" t="s">
        <v>272</v>
      </c>
    </row>
    <row r="8" spans="1:5" s="38" customFormat="1">
      <c r="A8" s="100"/>
      <c r="B8" s="88" t="s">
        <v>273</v>
      </c>
      <c r="C8" s="41"/>
      <c r="D8" s="41"/>
    </row>
    <row r="9" spans="1:5" s="38" customFormat="1" ht="31">
      <c r="A9" s="35">
        <v>1</v>
      </c>
      <c r="B9" s="43" t="s">
        <v>274</v>
      </c>
      <c r="C9" s="295">
        <v>891302.88169099996</v>
      </c>
      <c r="D9" s="135" t="s">
        <v>76</v>
      </c>
    </row>
    <row r="10" spans="1:5" s="38" customFormat="1">
      <c r="A10" s="35">
        <v>2</v>
      </c>
      <c r="B10" s="43" t="s">
        <v>275</v>
      </c>
      <c r="C10" s="295">
        <v>218017.44352999999</v>
      </c>
      <c r="D10" s="111"/>
    </row>
    <row r="11" spans="1:5" s="38" customFormat="1">
      <c r="A11" s="35">
        <v>3</v>
      </c>
      <c r="B11" s="43" t="s">
        <v>276</v>
      </c>
      <c r="C11" s="295">
        <v>3059197.8007479999</v>
      </c>
      <c r="D11" s="111"/>
    </row>
    <row r="12" spans="1:5" s="38" customFormat="1" ht="31">
      <c r="A12" s="35">
        <v>4</v>
      </c>
      <c r="B12" s="43" t="s">
        <v>277</v>
      </c>
      <c r="C12" s="295">
        <v>0</v>
      </c>
      <c r="D12" s="111"/>
    </row>
    <row r="13" spans="1:5" s="38" customFormat="1" ht="31">
      <c r="A13" s="35">
        <v>5</v>
      </c>
      <c r="B13" s="43" t="s">
        <v>278</v>
      </c>
      <c r="C13" s="295">
        <v>101421.14689035001</v>
      </c>
      <c r="D13" s="111"/>
    </row>
    <row r="14" spans="1:5" s="38" customFormat="1">
      <c r="A14" s="35">
        <v>6</v>
      </c>
      <c r="B14" s="110" t="s">
        <v>279</v>
      </c>
      <c r="C14" s="310">
        <v>4269939.2728593498</v>
      </c>
      <c r="D14" s="111"/>
    </row>
    <row r="15" spans="1:5" s="38" customFormat="1">
      <c r="A15" s="35"/>
      <c r="B15" s="88" t="s">
        <v>280</v>
      </c>
      <c r="C15" s="42"/>
      <c r="D15" s="114"/>
    </row>
    <row r="16" spans="1:5" s="38" customFormat="1">
      <c r="A16" s="35">
        <v>7</v>
      </c>
      <c r="B16" s="236" t="s">
        <v>281</v>
      </c>
      <c r="C16" s="311"/>
      <c r="D16" s="238"/>
    </row>
    <row r="17" spans="1:5 16334:16335" s="38" customFormat="1">
      <c r="A17" s="35">
        <v>8</v>
      </c>
      <c r="B17" s="43" t="s">
        <v>282</v>
      </c>
      <c r="C17" s="309" t="s">
        <v>77</v>
      </c>
      <c r="D17" s="135" t="s">
        <v>78</v>
      </c>
    </row>
    <row r="18" spans="1:5 16334:16335" s="38" customFormat="1">
      <c r="A18" s="35">
        <v>9</v>
      </c>
      <c r="B18" s="43" t="s">
        <v>283</v>
      </c>
      <c r="C18" s="295">
        <v>14147.705056199999</v>
      </c>
      <c r="D18" s="135" t="s">
        <v>79</v>
      </c>
    </row>
    <row r="19" spans="1:5 16334:16335" s="38" customFormat="1" ht="31">
      <c r="A19" s="35">
        <v>10</v>
      </c>
      <c r="B19" s="43" t="s">
        <v>284</v>
      </c>
      <c r="C19" s="295">
        <v>1546.4484616499999</v>
      </c>
      <c r="D19" s="111"/>
    </row>
    <row r="20" spans="1:5 16334:16335" s="38" customFormat="1">
      <c r="A20" s="35">
        <v>11</v>
      </c>
      <c r="B20" s="43" t="s">
        <v>285</v>
      </c>
      <c r="C20" s="295">
        <v>2045.5857533999999</v>
      </c>
      <c r="D20" s="111"/>
    </row>
    <row r="21" spans="1:5 16334:16335" s="38" customFormat="1">
      <c r="A21" s="35">
        <v>12</v>
      </c>
      <c r="B21" s="43" t="s">
        <v>286</v>
      </c>
      <c r="C21" s="309">
        <v>0</v>
      </c>
      <c r="D21" s="111"/>
      <c r="E21" s="47"/>
    </row>
    <row r="22" spans="1:5 16334:16335" s="38" customFormat="1">
      <c r="A22" s="35">
        <v>13</v>
      </c>
      <c r="B22" s="43" t="s">
        <v>287</v>
      </c>
      <c r="C22" s="309">
        <v>0</v>
      </c>
      <c r="D22" s="111"/>
    </row>
    <row r="23" spans="1:5 16334:16335" s="38" customFormat="1">
      <c r="A23" s="35">
        <v>14</v>
      </c>
      <c r="B23" s="43" t="s">
        <v>288</v>
      </c>
      <c r="C23" s="295">
        <v>4205.0943852</v>
      </c>
      <c r="D23" s="111"/>
    </row>
    <row r="24" spans="1:5 16334:16335" s="38" customFormat="1">
      <c r="A24" s="35">
        <v>15</v>
      </c>
      <c r="B24" s="43" t="s">
        <v>289</v>
      </c>
      <c r="C24" s="295">
        <v>0</v>
      </c>
      <c r="D24" s="111"/>
    </row>
    <row r="25" spans="1:5 16334:16335" s="38" customFormat="1" ht="31">
      <c r="A25" s="35">
        <v>16</v>
      </c>
      <c r="B25" s="43" t="s">
        <v>290</v>
      </c>
      <c r="C25" s="295">
        <v>0</v>
      </c>
      <c r="D25" s="111"/>
    </row>
    <row r="26" spans="1:5 16334:16335" s="38" customFormat="1">
      <c r="A26" s="35">
        <v>17</v>
      </c>
      <c r="B26" s="236" t="s">
        <v>291</v>
      </c>
      <c r="C26" s="139"/>
      <c r="D26" s="112"/>
    </row>
    <row r="27" spans="1:5 16334:16335" s="38" customFormat="1" ht="46.5">
      <c r="A27" s="35">
        <v>18</v>
      </c>
      <c r="B27" s="43" t="s">
        <v>292</v>
      </c>
      <c r="C27" s="308">
        <v>0</v>
      </c>
      <c r="D27" s="111"/>
    </row>
    <row r="28" spans="1:5 16334:16335" s="38" customFormat="1" ht="31">
      <c r="A28" s="35">
        <v>19</v>
      </c>
      <c r="B28" s="43" t="s">
        <v>293</v>
      </c>
      <c r="C28" s="308">
        <v>0</v>
      </c>
      <c r="D28" s="111"/>
    </row>
    <row r="29" spans="1:5 16334:16335" s="38" customFormat="1">
      <c r="A29" s="35">
        <v>20</v>
      </c>
      <c r="B29" s="43" t="s">
        <v>294</v>
      </c>
      <c r="C29" s="308">
        <v>0</v>
      </c>
      <c r="D29" s="135" t="s">
        <v>80</v>
      </c>
      <c r="XDF29" s="48"/>
      <c r="XDG29" s="49"/>
    </row>
    <row r="30" spans="1:5 16334:16335" s="38" customFormat="1" ht="31">
      <c r="A30" s="35">
        <v>21</v>
      </c>
      <c r="B30" s="43" t="s">
        <v>295</v>
      </c>
      <c r="C30" s="308">
        <v>0</v>
      </c>
      <c r="D30" s="111"/>
      <c r="XDG30" s="49"/>
    </row>
    <row r="31" spans="1:5 16334:16335" s="38" customFormat="1">
      <c r="A31" s="35">
        <v>22</v>
      </c>
      <c r="B31" s="43" t="s">
        <v>296</v>
      </c>
      <c r="C31" s="308">
        <v>0</v>
      </c>
      <c r="D31" s="111"/>
      <c r="XDG31" s="49"/>
    </row>
    <row r="32" spans="1:5 16334:16335" s="38" customFormat="1">
      <c r="A32" s="35">
        <v>23</v>
      </c>
      <c r="B32" s="202" t="s">
        <v>297</v>
      </c>
      <c r="C32" s="308">
        <v>0</v>
      </c>
      <c r="D32" s="111"/>
      <c r="E32" s="50"/>
      <c r="XDG32" s="49"/>
    </row>
    <row r="33" spans="1:5 16334:16335" s="38" customFormat="1">
      <c r="A33" s="35">
        <v>24</v>
      </c>
      <c r="B33" s="202" t="s">
        <v>298</v>
      </c>
      <c r="C33" s="308">
        <v>0</v>
      </c>
      <c r="D33" s="111"/>
      <c r="E33" s="47"/>
      <c r="XDG33" s="49"/>
    </row>
    <row r="34" spans="1:5 16334:16335" s="38" customFormat="1">
      <c r="A34" s="35">
        <v>25</v>
      </c>
      <c r="B34" s="202" t="s">
        <v>299</v>
      </c>
      <c r="C34" s="308">
        <v>0</v>
      </c>
      <c r="D34" s="111"/>
      <c r="XDG34" s="49"/>
    </row>
    <row r="35" spans="1:5 16334:16335" s="38" customFormat="1">
      <c r="A35" s="35">
        <v>26</v>
      </c>
      <c r="B35" s="236" t="s">
        <v>300</v>
      </c>
      <c r="C35" s="139"/>
      <c r="D35" s="112"/>
      <c r="E35" s="387"/>
      <c r="XDF35" s="48"/>
      <c r="XDG35" s="49"/>
    </row>
    <row r="36" spans="1:5 16334:16335" s="38" customFormat="1" ht="31">
      <c r="A36" s="35">
        <v>27</v>
      </c>
      <c r="B36" s="43" t="s">
        <v>301</v>
      </c>
      <c r="C36" s="134">
        <v>0</v>
      </c>
      <c r="D36" s="111"/>
      <c r="E36" s="387"/>
      <c r="XDG36" s="49"/>
    </row>
    <row r="37" spans="1:5 16334:16335" s="38" customFormat="1">
      <c r="A37" s="35">
        <v>28</v>
      </c>
      <c r="B37" s="110" t="s">
        <v>302</v>
      </c>
      <c r="C37" s="136">
        <v>21944.833656449999</v>
      </c>
      <c r="D37" s="113"/>
      <c r="E37" s="387"/>
      <c r="XDG37" s="49"/>
    </row>
    <row r="38" spans="1:5 16334:16335" s="38" customFormat="1">
      <c r="A38" s="35">
        <v>29</v>
      </c>
      <c r="B38" s="110" t="s">
        <v>303</v>
      </c>
      <c r="C38" s="136">
        <v>4247994.4392029</v>
      </c>
      <c r="D38" s="113"/>
      <c r="E38" s="387"/>
      <c r="XDG38" s="49"/>
    </row>
    <row r="39" spans="1:5 16334:16335" s="38" customFormat="1">
      <c r="A39" s="35"/>
      <c r="B39" s="88" t="s">
        <v>304</v>
      </c>
      <c r="C39" s="42"/>
      <c r="D39" s="114"/>
      <c r="E39" s="53"/>
      <c r="XDG39" s="49"/>
    </row>
    <row r="40" spans="1:5 16334:16335" s="38" customFormat="1">
      <c r="A40" s="35">
        <v>30</v>
      </c>
      <c r="B40" s="111" t="s">
        <v>305</v>
      </c>
      <c r="C40" s="134">
        <v>750898.74287700001</v>
      </c>
      <c r="D40" s="135" t="s">
        <v>82</v>
      </c>
      <c r="E40" s="53"/>
      <c r="XDF40" s="48"/>
      <c r="XDG40" s="49"/>
    </row>
    <row r="41" spans="1:5 16334:16335" s="38" customFormat="1">
      <c r="A41" s="35">
        <v>31</v>
      </c>
      <c r="B41" s="203" t="s">
        <v>306</v>
      </c>
      <c r="C41" s="139"/>
      <c r="D41" s="112"/>
      <c r="E41" s="53"/>
      <c r="XDG41" s="49"/>
    </row>
    <row r="42" spans="1:5 16334:16335" s="38" customFormat="1">
      <c r="A42" s="35">
        <v>32</v>
      </c>
      <c r="B42" s="201" t="s">
        <v>307</v>
      </c>
      <c r="C42" s="134">
        <v>556993.61572200002</v>
      </c>
      <c r="D42" s="111"/>
      <c r="E42" s="53"/>
      <c r="XDG42" s="49"/>
    </row>
    <row r="43" spans="1:5 16334:16335" s="38" customFormat="1" ht="15" customHeight="1">
      <c r="A43" s="35">
        <v>33</v>
      </c>
      <c r="B43" s="112" t="s">
        <v>308</v>
      </c>
      <c r="C43" s="139"/>
      <c r="D43" s="112"/>
      <c r="E43" s="53"/>
      <c r="XDG43" s="49"/>
    </row>
    <row r="44" spans="1:5 16334:16335" s="38" customFormat="1" ht="31">
      <c r="A44" s="35">
        <v>34</v>
      </c>
      <c r="B44" s="112" t="s">
        <v>309</v>
      </c>
      <c r="C44" s="139"/>
      <c r="D44" s="112"/>
      <c r="E44" s="53"/>
      <c r="XDF44" s="48"/>
      <c r="XDG44" s="49"/>
    </row>
    <row r="45" spans="1:5 16334:16335" s="38" customFormat="1">
      <c r="A45" s="35">
        <v>35</v>
      </c>
      <c r="B45" s="132" t="s">
        <v>310</v>
      </c>
      <c r="C45" s="139"/>
      <c r="D45" s="112"/>
      <c r="E45" s="53"/>
      <c r="XDG45" s="49"/>
    </row>
    <row r="46" spans="1:5 16334:16335" s="38" customFormat="1">
      <c r="A46" s="35">
        <v>36</v>
      </c>
      <c r="B46" s="111" t="s">
        <v>311</v>
      </c>
      <c r="C46" s="134">
        <v>750898.74287700001</v>
      </c>
      <c r="D46" s="111"/>
      <c r="E46" s="55"/>
      <c r="XDG46" s="49"/>
    </row>
    <row r="47" spans="1:5 16334:16335" s="38" customFormat="1">
      <c r="A47" s="35"/>
      <c r="B47" s="88" t="s">
        <v>312</v>
      </c>
      <c r="C47" s="42"/>
      <c r="D47" s="114"/>
      <c r="XDG47" s="49"/>
    </row>
    <row r="48" spans="1:5 16334:16335" s="38" customFormat="1">
      <c r="A48" s="35">
        <v>37</v>
      </c>
      <c r="B48" s="144" t="s">
        <v>313</v>
      </c>
      <c r="C48" s="145"/>
      <c r="D48" s="144"/>
    </row>
    <row r="49" spans="1:4" s="38" customFormat="1">
      <c r="A49" s="35">
        <v>38</v>
      </c>
      <c r="B49" s="144" t="s">
        <v>314</v>
      </c>
      <c r="C49" s="145"/>
      <c r="D49" s="144"/>
    </row>
    <row r="50" spans="1:4" s="38" customFormat="1" ht="46.5">
      <c r="A50" s="35">
        <v>39</v>
      </c>
      <c r="B50" s="111" t="s">
        <v>315</v>
      </c>
      <c r="C50" s="134">
        <v>0</v>
      </c>
      <c r="D50" s="111"/>
    </row>
    <row r="51" spans="1:4" s="38" customFormat="1" ht="31">
      <c r="A51" s="35">
        <v>40</v>
      </c>
      <c r="B51" s="111" t="s">
        <v>316</v>
      </c>
      <c r="C51" s="134">
        <v>0</v>
      </c>
      <c r="D51" s="111"/>
    </row>
    <row r="52" spans="1:4" s="38" customFormat="1">
      <c r="A52" s="35">
        <v>41</v>
      </c>
      <c r="B52" s="112" t="s">
        <v>317</v>
      </c>
      <c r="C52" s="139"/>
      <c r="D52" s="112"/>
    </row>
    <row r="53" spans="1:4" s="38" customFormat="1" ht="31">
      <c r="A53" s="35">
        <v>42</v>
      </c>
      <c r="B53" s="111" t="s">
        <v>318</v>
      </c>
      <c r="C53" s="134">
        <v>0</v>
      </c>
      <c r="D53" s="111"/>
    </row>
    <row r="54" spans="1:4" s="38" customFormat="1">
      <c r="A54" s="35">
        <v>43</v>
      </c>
      <c r="B54" s="113" t="s">
        <v>319</v>
      </c>
      <c r="C54" s="136">
        <v>0</v>
      </c>
      <c r="D54" s="111"/>
    </row>
    <row r="55" spans="1:4" s="38" customFormat="1">
      <c r="A55" s="35">
        <v>44</v>
      </c>
      <c r="B55" s="113" t="s">
        <v>320</v>
      </c>
      <c r="C55" s="136">
        <v>750898.74287700001</v>
      </c>
      <c r="D55" s="111"/>
    </row>
    <row r="56" spans="1:4" s="38" customFormat="1">
      <c r="A56" s="35">
        <v>45</v>
      </c>
      <c r="B56" s="113" t="s">
        <v>321</v>
      </c>
      <c r="C56" s="136">
        <v>4998893.1820799001</v>
      </c>
      <c r="D56" s="111"/>
    </row>
    <row r="57" spans="1:4" s="38" customFormat="1">
      <c r="A57" s="35"/>
      <c r="B57" s="88" t="s">
        <v>322</v>
      </c>
      <c r="C57" s="42"/>
      <c r="D57" s="114"/>
    </row>
    <row r="58" spans="1:4" s="38" customFormat="1">
      <c r="A58" s="35">
        <v>46</v>
      </c>
      <c r="B58" s="111" t="s">
        <v>323</v>
      </c>
      <c r="C58" s="134">
        <v>1500464.631208</v>
      </c>
      <c r="D58" s="111"/>
    </row>
    <row r="59" spans="1:4" s="38" customFormat="1">
      <c r="A59" s="35">
        <v>47</v>
      </c>
      <c r="B59" s="111" t="s">
        <v>324</v>
      </c>
      <c r="C59" s="134">
        <v>0</v>
      </c>
      <c r="D59" s="111"/>
    </row>
    <row r="60" spans="1:4" s="38" customFormat="1" ht="31">
      <c r="A60" s="35">
        <v>48</v>
      </c>
      <c r="B60" s="111" t="s">
        <v>325</v>
      </c>
      <c r="C60" s="134" t="s">
        <v>77</v>
      </c>
      <c r="D60" s="111"/>
    </row>
    <row r="61" spans="1:4" s="38" customFormat="1">
      <c r="A61" s="35">
        <v>49</v>
      </c>
      <c r="B61" s="201" t="s">
        <v>310</v>
      </c>
      <c r="C61" s="134" t="s">
        <v>77</v>
      </c>
      <c r="D61" s="111"/>
    </row>
    <row r="62" spans="1:4" s="38" customFormat="1">
      <c r="A62" s="35">
        <v>50</v>
      </c>
      <c r="B62" s="111" t="s">
        <v>326</v>
      </c>
      <c r="C62" s="134">
        <v>293000</v>
      </c>
      <c r="D62" s="111"/>
    </row>
    <row r="63" spans="1:4" s="38" customFormat="1">
      <c r="A63" s="35">
        <v>51</v>
      </c>
      <c r="B63" s="113" t="s">
        <v>327</v>
      </c>
      <c r="C63" s="136">
        <v>1793464.631208</v>
      </c>
      <c r="D63" s="111"/>
    </row>
    <row r="64" spans="1:4" s="38" customFormat="1">
      <c r="A64" s="35"/>
      <c r="B64" s="88" t="s">
        <v>328</v>
      </c>
      <c r="C64" s="42"/>
      <c r="D64" s="114"/>
    </row>
    <row r="65" spans="1:4" s="38" customFormat="1">
      <c r="A65" s="35">
        <v>52</v>
      </c>
      <c r="B65" s="112" t="s">
        <v>329</v>
      </c>
      <c r="C65" s="139"/>
      <c r="D65" s="112"/>
    </row>
    <row r="66" spans="1:4" s="38" customFormat="1">
      <c r="A66" s="35">
        <v>53</v>
      </c>
      <c r="B66" s="112" t="s">
        <v>330</v>
      </c>
      <c r="C66" s="139"/>
      <c r="D66" s="112"/>
    </row>
    <row r="67" spans="1:4" s="38" customFormat="1" ht="46.5">
      <c r="A67" s="35">
        <v>54</v>
      </c>
      <c r="B67" s="111" t="s">
        <v>331</v>
      </c>
      <c r="C67" s="136" t="s">
        <v>77</v>
      </c>
      <c r="D67" s="111"/>
    </row>
    <row r="68" spans="1:4" s="38" customFormat="1" ht="46.5">
      <c r="A68" s="204" t="s">
        <v>99</v>
      </c>
      <c r="B68" s="111" t="s">
        <v>332</v>
      </c>
      <c r="C68" s="136" t="s">
        <v>77</v>
      </c>
      <c r="D68" s="111"/>
    </row>
    <row r="69" spans="1:4" s="38" customFormat="1" ht="47.25" customHeight="1">
      <c r="A69" s="35">
        <v>55</v>
      </c>
      <c r="B69" s="111" t="s">
        <v>333</v>
      </c>
      <c r="C69" s="136" t="s">
        <v>77</v>
      </c>
      <c r="D69" s="111"/>
    </row>
    <row r="70" spans="1:4" s="38" customFormat="1">
      <c r="A70" s="35">
        <v>56</v>
      </c>
      <c r="B70" s="112" t="s">
        <v>317</v>
      </c>
      <c r="C70" s="139"/>
      <c r="D70" s="112"/>
    </row>
    <row r="71" spans="1:4" s="38" customFormat="1">
      <c r="A71" s="35">
        <v>57</v>
      </c>
      <c r="B71" s="113" t="s">
        <v>334</v>
      </c>
      <c r="C71" s="141">
        <v>0</v>
      </c>
      <c r="D71" s="111"/>
    </row>
    <row r="72" spans="1:4" s="38" customFormat="1">
      <c r="A72" s="35">
        <v>58</v>
      </c>
      <c r="B72" s="113" t="s">
        <v>335</v>
      </c>
      <c r="C72" s="136">
        <v>1793464.631208</v>
      </c>
      <c r="D72" s="111"/>
    </row>
    <row r="73" spans="1:4" s="38" customFormat="1">
      <c r="A73" s="35">
        <v>59</v>
      </c>
      <c r="B73" s="113" t="s">
        <v>336</v>
      </c>
      <c r="C73" s="136">
        <v>6792357.8132878998</v>
      </c>
      <c r="D73" s="111"/>
    </row>
    <row r="74" spans="1:4" s="38" customFormat="1">
      <c r="A74" s="35">
        <v>60</v>
      </c>
      <c r="B74" s="113" t="s">
        <v>337</v>
      </c>
      <c r="C74" s="136">
        <v>38781025.430724002</v>
      </c>
      <c r="D74" s="111"/>
    </row>
    <row r="75" spans="1:4" s="38" customFormat="1">
      <c r="A75" s="35"/>
      <c r="B75" s="133" t="s">
        <v>338</v>
      </c>
      <c r="C75" s="42"/>
      <c r="D75" s="114"/>
    </row>
    <row r="76" spans="1:4" s="38" customFormat="1">
      <c r="A76" s="35">
        <v>61</v>
      </c>
      <c r="B76" s="113" t="s">
        <v>339</v>
      </c>
      <c r="C76" s="142">
        <v>0.10953796069140181</v>
      </c>
      <c r="D76" s="111"/>
    </row>
    <row r="77" spans="1:4" s="38" customFormat="1">
      <c r="A77" s="35">
        <v>62</v>
      </c>
      <c r="B77" s="113" t="s">
        <v>340</v>
      </c>
      <c r="C77" s="142">
        <v>0.12890049003499432</v>
      </c>
      <c r="D77" s="111"/>
    </row>
    <row r="78" spans="1:4" s="38" customFormat="1">
      <c r="A78" s="35">
        <v>63</v>
      </c>
      <c r="B78" s="113" t="s">
        <v>341</v>
      </c>
      <c r="C78" s="142">
        <v>0.17514642116468382</v>
      </c>
      <c r="D78" s="111"/>
    </row>
    <row r="79" spans="1:4" s="38" customFormat="1" ht="31">
      <c r="A79" s="35">
        <v>64</v>
      </c>
      <c r="B79" s="113" t="s">
        <v>342</v>
      </c>
      <c r="C79" s="142">
        <v>1.6250000000000001E-2</v>
      </c>
      <c r="D79" s="111"/>
    </row>
    <row r="80" spans="1:4" s="38" customFormat="1">
      <c r="A80" s="35">
        <v>65</v>
      </c>
      <c r="B80" s="201" t="s">
        <v>343</v>
      </c>
      <c r="C80" s="143">
        <v>1.2500000000000001E-2</v>
      </c>
      <c r="D80" s="111"/>
    </row>
    <row r="81" spans="1:4" s="38" customFormat="1">
      <c r="A81" s="35">
        <v>66</v>
      </c>
      <c r="B81" s="201" t="s">
        <v>344</v>
      </c>
      <c r="C81" s="307">
        <v>0</v>
      </c>
      <c r="D81" s="111"/>
    </row>
    <row r="82" spans="1:4" s="38" customFormat="1">
      <c r="A82" s="35">
        <v>67</v>
      </c>
      <c r="B82" s="201" t="s">
        <v>345</v>
      </c>
      <c r="C82" s="143">
        <v>3.7499999999999999E-3</v>
      </c>
      <c r="D82" s="111"/>
    </row>
    <row r="83" spans="1:4" s="38" customFormat="1" ht="31">
      <c r="A83" s="35">
        <v>68</v>
      </c>
      <c r="B83" s="113" t="s">
        <v>346</v>
      </c>
      <c r="C83" s="142">
        <v>6.454E-2</v>
      </c>
      <c r="D83" s="111"/>
    </row>
    <row r="84" spans="1:4" s="38" customFormat="1">
      <c r="A84" s="35"/>
      <c r="B84" s="112" t="s">
        <v>347</v>
      </c>
      <c r="C84" s="139"/>
      <c r="D84" s="112"/>
    </row>
    <row r="85" spans="1:4" s="38" customFormat="1">
      <c r="A85" s="35">
        <v>69</v>
      </c>
      <c r="B85" s="111" t="s">
        <v>348</v>
      </c>
      <c r="C85" s="143">
        <v>4.8750000000000002E-2</v>
      </c>
      <c r="D85" s="111"/>
    </row>
    <row r="86" spans="1:4" s="38" customFormat="1">
      <c r="A86" s="35">
        <v>70</v>
      </c>
      <c r="B86" s="111" t="s">
        <v>349</v>
      </c>
      <c r="C86" s="143">
        <v>6.3750000000000001E-2</v>
      </c>
      <c r="D86" s="111"/>
    </row>
    <row r="87" spans="1:4" s="38" customFormat="1">
      <c r="A87" s="35">
        <v>71</v>
      </c>
      <c r="B87" s="111" t="s">
        <v>350</v>
      </c>
      <c r="C87" s="143">
        <v>8.3750000000000005E-2</v>
      </c>
      <c r="D87" s="111"/>
    </row>
    <row r="88" spans="1:4" s="38" customFormat="1">
      <c r="A88" s="35"/>
      <c r="B88" s="133" t="s">
        <v>351</v>
      </c>
      <c r="C88" s="42"/>
      <c r="D88" s="114"/>
    </row>
    <row r="89" spans="1:4" s="38" customFormat="1">
      <c r="A89" s="35">
        <v>72</v>
      </c>
      <c r="B89" s="111" t="s">
        <v>352</v>
      </c>
      <c r="C89" s="136" t="s">
        <v>77</v>
      </c>
      <c r="D89" s="111"/>
    </row>
    <row r="90" spans="1:4" s="38" customFormat="1">
      <c r="A90" s="35">
        <v>73</v>
      </c>
      <c r="B90" s="111" t="s">
        <v>353</v>
      </c>
      <c r="C90" s="136" t="s">
        <v>77</v>
      </c>
      <c r="D90" s="111"/>
    </row>
    <row r="91" spans="1:4" s="38" customFormat="1">
      <c r="A91" s="35">
        <v>74</v>
      </c>
      <c r="B91" s="111" t="s">
        <v>354</v>
      </c>
      <c r="C91" s="136" t="s">
        <v>77</v>
      </c>
      <c r="D91" s="111"/>
    </row>
    <row r="92" spans="1:4" s="38" customFormat="1">
      <c r="A92" s="35">
        <v>75</v>
      </c>
      <c r="B92" s="111" t="s">
        <v>355</v>
      </c>
      <c r="C92" s="136" t="s">
        <v>77</v>
      </c>
      <c r="D92" s="111"/>
    </row>
    <row r="93" spans="1:4" s="38" customFormat="1">
      <c r="A93" s="35"/>
      <c r="B93" s="133" t="s">
        <v>356</v>
      </c>
      <c r="C93" s="42"/>
      <c r="D93" s="114"/>
    </row>
    <row r="94" spans="1:4" s="38" customFormat="1" ht="31">
      <c r="A94" s="35">
        <v>76</v>
      </c>
      <c r="B94" s="111" t="s">
        <v>357</v>
      </c>
      <c r="C94" s="134">
        <v>293000</v>
      </c>
      <c r="D94" s="111"/>
    </row>
    <row r="95" spans="1:4" s="38" customFormat="1">
      <c r="A95" s="35">
        <v>77</v>
      </c>
      <c r="B95" s="111" t="s">
        <v>358</v>
      </c>
      <c r="C95" s="134">
        <v>361861.10604065936</v>
      </c>
      <c r="D95" s="111"/>
    </row>
    <row r="96" spans="1:4" s="38" customFormat="1" ht="31">
      <c r="A96" s="35">
        <v>78</v>
      </c>
      <c r="B96" s="113" t="s">
        <v>359</v>
      </c>
      <c r="C96" s="136" t="s">
        <v>77</v>
      </c>
      <c r="D96" s="111"/>
    </row>
    <row r="97" spans="1:4" s="38" customFormat="1" ht="31">
      <c r="A97" s="35">
        <v>79</v>
      </c>
      <c r="B97" s="113" t="s">
        <v>360</v>
      </c>
      <c r="C97" s="136" t="s">
        <v>77</v>
      </c>
      <c r="D97" s="111"/>
    </row>
    <row r="98" spans="1:4" s="38" customFormat="1" ht="31">
      <c r="A98" s="35"/>
      <c r="B98" s="133" t="s">
        <v>361</v>
      </c>
      <c r="C98" s="42"/>
      <c r="D98" s="114"/>
    </row>
    <row r="99" spans="1:4" s="38" customFormat="1">
      <c r="A99" s="35">
        <v>80</v>
      </c>
      <c r="B99" s="115" t="s">
        <v>362</v>
      </c>
      <c r="C99" s="139"/>
      <c r="D99" s="112"/>
    </row>
    <row r="100" spans="1:4" s="38" customFormat="1">
      <c r="A100" s="35">
        <v>81</v>
      </c>
      <c r="B100" s="115" t="s">
        <v>363</v>
      </c>
      <c r="C100" s="139"/>
      <c r="D100" s="112"/>
    </row>
    <row r="101" spans="1:4" s="38" customFormat="1">
      <c r="A101" s="35">
        <v>82</v>
      </c>
      <c r="B101" s="115" t="s">
        <v>364</v>
      </c>
      <c r="C101" s="139"/>
      <c r="D101" s="112"/>
    </row>
    <row r="102" spans="1:4" s="38" customFormat="1">
      <c r="A102" s="35">
        <v>83</v>
      </c>
      <c r="B102" s="115" t="s">
        <v>365</v>
      </c>
      <c r="C102" s="139"/>
      <c r="D102" s="112"/>
    </row>
    <row r="103" spans="1:4" s="38" customFormat="1">
      <c r="A103" s="35">
        <v>84</v>
      </c>
      <c r="B103" s="116" t="s">
        <v>366</v>
      </c>
      <c r="C103" s="136" t="s">
        <v>77</v>
      </c>
      <c r="D103" s="111"/>
    </row>
    <row r="104" spans="1:4" s="38" customFormat="1">
      <c r="A104" s="35">
        <v>85</v>
      </c>
      <c r="B104" s="116" t="s">
        <v>367</v>
      </c>
      <c r="C104" s="136" t="s">
        <v>77</v>
      </c>
      <c r="D104" s="111"/>
    </row>
    <row r="105" spans="1:4" s="38" customFormat="1">
      <c r="A105" s="100"/>
      <c r="B105" s="100"/>
      <c r="C105" s="128"/>
      <c r="D105" s="129"/>
    </row>
    <row r="106" spans="1:4" s="38" customFormat="1">
      <c r="A106" s="100"/>
      <c r="B106" s="100"/>
      <c r="C106" s="128"/>
      <c r="D106" s="129"/>
    </row>
    <row r="107" spans="1:4" s="38" customFormat="1">
      <c r="A107" s="100"/>
      <c r="B107" s="100"/>
      <c r="C107" s="128"/>
      <c r="D107" s="129"/>
    </row>
    <row r="108" spans="1:4" s="38" customFormat="1">
      <c r="A108" s="100"/>
      <c r="B108" s="100"/>
      <c r="C108" s="128"/>
      <c r="D108" s="129"/>
    </row>
    <row r="109" spans="1:4" s="38" customFormat="1">
      <c r="A109" s="100"/>
      <c r="B109" s="100"/>
      <c r="C109" s="128"/>
      <c r="D109" s="129"/>
    </row>
    <row r="110" spans="1:4" s="38" customFormat="1">
      <c r="A110" s="100"/>
      <c r="B110" s="100"/>
      <c r="C110" s="128"/>
      <c r="D110" s="129"/>
    </row>
    <row r="111" spans="1:4" s="38" customFormat="1">
      <c r="A111" s="100"/>
      <c r="B111" s="100"/>
      <c r="C111" s="128"/>
      <c r="D111" s="129"/>
    </row>
    <row r="112" spans="1:4" s="38" customFormat="1">
      <c r="A112" s="100"/>
      <c r="B112" s="100"/>
      <c r="C112" s="128"/>
      <c r="D112" s="129"/>
    </row>
    <row r="113" spans="1:5" s="38" customFormat="1">
      <c r="A113" s="100"/>
      <c r="B113" s="100"/>
      <c r="C113" s="128"/>
      <c r="D113" s="129"/>
    </row>
    <row r="114" spans="1:5" s="38" customFormat="1">
      <c r="A114" s="100"/>
      <c r="B114" s="100"/>
      <c r="C114" s="128"/>
      <c r="D114" s="129"/>
    </row>
    <row r="115" spans="1:5" s="38" customFormat="1">
      <c r="A115" s="100"/>
      <c r="B115" s="100"/>
      <c r="C115" s="128"/>
      <c r="D115" s="129"/>
    </row>
    <row r="116" spans="1:5" s="38" customFormat="1">
      <c r="A116" s="100"/>
      <c r="B116" s="100"/>
      <c r="C116" s="128"/>
      <c r="D116" s="129"/>
    </row>
    <row r="117" spans="1:5" s="38" customFormat="1" ht="15" customHeight="1">
      <c r="A117" s="100"/>
      <c r="C117" s="161"/>
      <c r="D117" s="35"/>
      <c r="E117" s="30"/>
    </row>
    <row r="118" spans="1:5" ht="16.5" hidden="1" customHeight="1">
      <c r="A118" s="100">
        <v>40</v>
      </c>
      <c r="B118" s="102" t="s">
        <v>84</v>
      </c>
      <c r="C118" s="119" t="s">
        <v>136</v>
      </c>
      <c r="D118" s="120"/>
    </row>
    <row r="119" spans="1:5" ht="12.75" hidden="1" customHeight="1">
      <c r="A119" s="100">
        <v>41</v>
      </c>
      <c r="B119" s="104" t="s">
        <v>81</v>
      </c>
      <c r="C119" s="122"/>
      <c r="D119" s="123"/>
    </row>
    <row r="120" spans="1:5" ht="12.75" hidden="1" customHeight="1">
      <c r="A120" s="100">
        <v>42</v>
      </c>
      <c r="B120" s="102" t="s">
        <v>85</v>
      </c>
      <c r="C120" s="119" t="e">
        <f>MAX(C138-C130,0)</f>
        <v>#VALUE!</v>
      </c>
      <c r="D120" s="120"/>
    </row>
    <row r="121" spans="1:5" ht="12.75" hidden="1" customHeight="1">
      <c r="A121" s="100">
        <v>43</v>
      </c>
      <c r="B121" s="103" t="s">
        <v>86</v>
      </c>
      <c r="C121" s="121" t="e">
        <f>SUM(C50:C120)</f>
        <v>#VALUE!</v>
      </c>
      <c r="D121" s="120"/>
    </row>
    <row r="122" spans="1:5" ht="12.75" hidden="1" customHeight="1">
      <c r="A122" s="100">
        <v>44</v>
      </c>
      <c r="B122" s="103" t="s">
        <v>87</v>
      </c>
      <c r="C122" s="121" t="e">
        <f>C46-C121</f>
        <v>#VALUE!</v>
      </c>
      <c r="D122" s="120"/>
    </row>
    <row r="123" spans="1:5" ht="12.75" hidden="1" customHeight="1">
      <c r="A123" s="100">
        <v>45</v>
      </c>
      <c r="B123" s="103" t="s">
        <v>88</v>
      </c>
      <c r="C123" s="121" t="e">
        <f>C38+C122</f>
        <v>#VALUE!</v>
      </c>
      <c r="D123" s="120"/>
    </row>
    <row r="124" spans="1:5" ht="12.75" hidden="1" customHeight="1">
      <c r="A124" s="100"/>
      <c r="B124" s="101" t="s">
        <v>89</v>
      </c>
      <c r="C124" s="130"/>
      <c r="D124" s="131"/>
    </row>
    <row r="125" spans="1:5" ht="12.75" hidden="1" customHeight="1">
      <c r="A125" s="100">
        <v>46</v>
      </c>
      <c r="B125" s="102" t="s">
        <v>90</v>
      </c>
      <c r="C125" s="119" t="s">
        <v>136</v>
      </c>
      <c r="D125" s="120"/>
    </row>
    <row r="126" spans="1:5" ht="12.75" hidden="1" customHeight="1">
      <c r="A126" s="100">
        <v>47</v>
      </c>
      <c r="B126" s="102" t="s">
        <v>91</v>
      </c>
      <c r="C126" s="119" t="s">
        <v>136</v>
      </c>
      <c r="D126" s="120"/>
    </row>
    <row r="127" spans="1:5" ht="12.75" hidden="1" customHeight="1">
      <c r="A127" s="100">
        <v>48</v>
      </c>
      <c r="B127" s="102" t="s">
        <v>92</v>
      </c>
      <c r="C127" s="119" t="s">
        <v>77</v>
      </c>
      <c r="D127" s="120"/>
    </row>
    <row r="128" spans="1:5" ht="12.75" hidden="1" customHeight="1">
      <c r="A128" s="100">
        <v>49</v>
      </c>
      <c r="B128" s="105" t="s">
        <v>83</v>
      </c>
      <c r="C128" s="119" t="s">
        <v>77</v>
      </c>
      <c r="D128" s="120"/>
    </row>
    <row r="129" spans="1:4" ht="12.75" hidden="1" customHeight="1">
      <c r="A129" s="100">
        <v>50</v>
      </c>
      <c r="B129" s="102" t="s">
        <v>93</v>
      </c>
      <c r="C129" s="119" t="s">
        <v>136</v>
      </c>
      <c r="D129" s="120"/>
    </row>
    <row r="130" spans="1:4" ht="12.75" hidden="1" customHeight="1">
      <c r="A130" s="100">
        <v>51</v>
      </c>
      <c r="B130" s="103" t="s">
        <v>94</v>
      </c>
      <c r="C130" s="121" t="e">
        <f>C125+C126+C129</f>
        <v>#VALUE!</v>
      </c>
      <c r="D130" s="120"/>
    </row>
    <row r="131" spans="1:4" ht="12.75" hidden="1" customHeight="1">
      <c r="A131" s="100"/>
      <c r="B131" s="101" t="s">
        <v>95</v>
      </c>
      <c r="C131" s="130"/>
      <c r="D131" s="131"/>
    </row>
    <row r="132" spans="1:4" ht="12.75" hidden="1" customHeight="1">
      <c r="A132" s="100">
        <v>52</v>
      </c>
      <c r="B132" s="104" t="s">
        <v>96</v>
      </c>
      <c r="C132" s="122"/>
      <c r="D132" s="123"/>
    </row>
    <row r="133" spans="1:4" ht="12.75" hidden="1" customHeight="1">
      <c r="A133" s="100">
        <v>53</v>
      </c>
      <c r="B133" s="104" t="s">
        <v>97</v>
      </c>
      <c r="C133" s="122"/>
      <c r="D133" s="123"/>
    </row>
    <row r="134" spans="1:4" ht="12.75" hidden="1" customHeight="1">
      <c r="A134" s="100">
        <v>54</v>
      </c>
      <c r="B134" s="102" t="s">
        <v>98</v>
      </c>
      <c r="C134" s="119" t="s">
        <v>77</v>
      </c>
      <c r="D134" s="120"/>
    </row>
    <row r="135" spans="1:4" ht="12.75" hidden="1" customHeight="1">
      <c r="A135" s="106" t="s">
        <v>99</v>
      </c>
      <c r="B135" s="102" t="s">
        <v>100</v>
      </c>
      <c r="C135" s="119" t="s">
        <v>77</v>
      </c>
      <c r="D135" s="120"/>
    </row>
    <row r="136" spans="1:4" ht="12.75" hidden="1" customHeight="1">
      <c r="A136" s="100">
        <v>55</v>
      </c>
      <c r="B136" s="102" t="s">
        <v>101</v>
      </c>
      <c r="C136" s="119" t="s">
        <v>77</v>
      </c>
      <c r="D136" s="120"/>
    </row>
    <row r="137" spans="1:4" ht="12.75" hidden="1" customHeight="1">
      <c r="A137" s="100">
        <v>56</v>
      </c>
      <c r="B137" s="104" t="s">
        <v>81</v>
      </c>
      <c r="C137" s="122"/>
      <c r="D137" s="123"/>
    </row>
    <row r="138" spans="1:4" ht="12.75" hidden="1" customHeight="1">
      <c r="A138" s="100">
        <v>57</v>
      </c>
      <c r="B138" s="103" t="s">
        <v>102</v>
      </c>
      <c r="C138" s="124">
        <f>SUM(C134:C136)</f>
        <v>0</v>
      </c>
      <c r="D138" s="120"/>
    </row>
    <row r="139" spans="1:4" ht="12.75" hidden="1" customHeight="1">
      <c r="A139" s="100">
        <v>58</v>
      </c>
      <c r="B139" s="103" t="s">
        <v>103</v>
      </c>
      <c r="C139" s="121" t="e">
        <f>C130-C138</f>
        <v>#VALUE!</v>
      </c>
      <c r="D139" s="120"/>
    </row>
    <row r="140" spans="1:4" ht="12.75" hidden="1" customHeight="1">
      <c r="A140" s="100">
        <v>59</v>
      </c>
      <c r="B140" s="103" t="s">
        <v>104</v>
      </c>
      <c r="C140" s="121" t="e">
        <f>C139+C123</f>
        <v>#VALUE!</v>
      </c>
      <c r="D140" s="120"/>
    </row>
    <row r="141" spans="1:4" ht="12.75" hidden="1" customHeight="1">
      <c r="A141" s="100">
        <v>60</v>
      </c>
      <c r="B141" s="103" t="s">
        <v>105</v>
      </c>
      <c r="C141" s="121" t="s">
        <v>136</v>
      </c>
      <c r="D141" s="120"/>
    </row>
    <row r="142" spans="1:4" ht="12.75" hidden="1" customHeight="1">
      <c r="A142" s="100"/>
      <c r="B142" s="101" t="s">
        <v>106</v>
      </c>
      <c r="C142" s="130"/>
      <c r="D142" s="131"/>
    </row>
    <row r="143" spans="1:4" ht="12.75" hidden="1" customHeight="1">
      <c r="A143" s="100">
        <v>61</v>
      </c>
      <c r="B143" s="103" t="s">
        <v>107</v>
      </c>
      <c r="C143" s="121" t="e">
        <f>C38/C141</f>
        <v>#VALUE!</v>
      </c>
      <c r="D143" s="120"/>
    </row>
    <row r="144" spans="1:4" ht="12.75" hidden="1" customHeight="1">
      <c r="A144" s="100">
        <v>62</v>
      </c>
      <c r="B144" s="103" t="s">
        <v>108</v>
      </c>
      <c r="C144" s="121" t="e">
        <f>C123/C141</f>
        <v>#VALUE!</v>
      </c>
      <c r="D144" s="120"/>
    </row>
    <row r="145" spans="1:4" ht="12.75" hidden="1" customHeight="1">
      <c r="A145" s="100">
        <v>63</v>
      </c>
      <c r="B145" s="103" t="s">
        <v>109</v>
      </c>
      <c r="C145" s="121" t="e">
        <f>C140/C141</f>
        <v>#VALUE!</v>
      </c>
      <c r="D145" s="120"/>
    </row>
    <row r="146" spans="1:4" ht="12.75" hidden="1" customHeight="1">
      <c r="A146" s="100">
        <v>64</v>
      </c>
      <c r="B146" s="103" t="s">
        <v>110</v>
      </c>
      <c r="C146" s="125">
        <f>SUM(C147:C149)</f>
        <v>1.2500000000000001E-2</v>
      </c>
      <c r="D146" s="120"/>
    </row>
    <row r="147" spans="1:4" ht="12.75" hidden="1" customHeight="1">
      <c r="A147" s="100">
        <v>65</v>
      </c>
      <c r="B147" s="105" t="s">
        <v>111</v>
      </c>
      <c r="C147" s="126">
        <v>1.2500000000000001E-2</v>
      </c>
      <c r="D147" s="120"/>
    </row>
    <row r="148" spans="1:4" ht="12.75" hidden="1" customHeight="1">
      <c r="A148" s="100">
        <v>66</v>
      </c>
      <c r="B148" s="105" t="s">
        <v>112</v>
      </c>
      <c r="C148" s="119" t="s">
        <v>136</v>
      </c>
      <c r="D148" s="120"/>
    </row>
    <row r="149" spans="1:4" ht="12.75" hidden="1" customHeight="1">
      <c r="A149" s="100">
        <v>67</v>
      </c>
      <c r="B149" s="105" t="s">
        <v>113</v>
      </c>
      <c r="C149" s="119" t="s">
        <v>136</v>
      </c>
      <c r="D149" s="120"/>
    </row>
    <row r="150" spans="1:4" ht="12.75" hidden="1" customHeight="1">
      <c r="A150" s="100">
        <v>68</v>
      </c>
      <c r="B150" s="103" t="s">
        <v>114</v>
      </c>
      <c r="C150" s="121" t="s">
        <v>136</v>
      </c>
      <c r="D150" s="120"/>
    </row>
    <row r="151" spans="1:4" ht="12.75" hidden="1" customHeight="1">
      <c r="A151" s="100"/>
      <c r="B151" s="104" t="s">
        <v>115</v>
      </c>
      <c r="C151" s="122"/>
      <c r="D151" s="123"/>
    </row>
    <row r="152" spans="1:4" ht="12.75" hidden="1" customHeight="1">
      <c r="A152" s="100">
        <v>69</v>
      </c>
      <c r="B152" s="102" t="s">
        <v>116</v>
      </c>
      <c r="C152" s="127">
        <v>4.4999999999999998E-2</v>
      </c>
      <c r="D152" s="120"/>
    </row>
    <row r="153" spans="1:4" ht="12.75" hidden="1" customHeight="1">
      <c r="A153" s="100">
        <v>70</v>
      </c>
      <c r="B153" s="102" t="s">
        <v>117</v>
      </c>
      <c r="C153" s="127">
        <v>0.06</v>
      </c>
      <c r="D153" s="120"/>
    </row>
    <row r="154" spans="1:4" ht="12.75" hidden="1" customHeight="1">
      <c r="A154" s="100">
        <v>71</v>
      </c>
      <c r="B154" s="102" t="s">
        <v>118</v>
      </c>
      <c r="C154" s="127">
        <v>0.08</v>
      </c>
      <c r="D154" s="120"/>
    </row>
    <row r="155" spans="1:4" ht="12.75" hidden="1" customHeight="1">
      <c r="A155" s="100"/>
      <c r="B155" s="101" t="s">
        <v>119</v>
      </c>
      <c r="C155" s="130"/>
      <c r="D155" s="131"/>
    </row>
    <row r="156" spans="1:4" ht="12.75" hidden="1" customHeight="1">
      <c r="A156" s="100">
        <v>72</v>
      </c>
      <c r="B156" s="102" t="s">
        <v>120</v>
      </c>
      <c r="C156" s="119" t="s">
        <v>77</v>
      </c>
      <c r="D156" s="120"/>
    </row>
    <row r="157" spans="1:4" ht="12.75" hidden="1" customHeight="1">
      <c r="A157" s="100">
        <v>73</v>
      </c>
      <c r="B157" s="102" t="s">
        <v>121</v>
      </c>
      <c r="C157" s="119" t="s">
        <v>77</v>
      </c>
      <c r="D157" s="120"/>
    </row>
    <row r="158" spans="1:4" ht="12.75" hidden="1" customHeight="1">
      <c r="A158" s="100">
        <v>74</v>
      </c>
      <c r="B158" s="102" t="s">
        <v>122</v>
      </c>
      <c r="C158" s="119" t="s">
        <v>77</v>
      </c>
      <c r="D158" s="120"/>
    </row>
    <row r="159" spans="1:4" ht="12.75" hidden="1" customHeight="1">
      <c r="A159" s="100">
        <v>75</v>
      </c>
      <c r="B159" s="102" t="s">
        <v>123</v>
      </c>
      <c r="C159" s="119" t="s">
        <v>77</v>
      </c>
      <c r="D159" s="120"/>
    </row>
    <row r="160" spans="1:4" ht="12.75" hidden="1" customHeight="1">
      <c r="A160" s="100"/>
      <c r="B160" s="101" t="s">
        <v>124</v>
      </c>
      <c r="C160" s="130"/>
      <c r="D160" s="131"/>
    </row>
    <row r="161" spans="1:4" ht="12.75" hidden="1" customHeight="1">
      <c r="A161" s="100">
        <v>76</v>
      </c>
      <c r="B161" s="102" t="s">
        <v>125</v>
      </c>
      <c r="C161" s="119">
        <f>'[1]Pasivo detallado'!H226</f>
        <v>0</v>
      </c>
      <c r="D161" s="120"/>
    </row>
    <row r="162" spans="1:4" ht="12.75" hidden="1" customHeight="1">
      <c r="A162" s="100">
        <v>77</v>
      </c>
      <c r="B162" s="102" t="s">
        <v>126</v>
      </c>
      <c r="C162" s="119" t="s">
        <v>136</v>
      </c>
      <c r="D162" s="120"/>
    </row>
    <row r="163" spans="1:4" ht="12.75" hidden="1" customHeight="1">
      <c r="A163" s="100">
        <v>78</v>
      </c>
      <c r="B163" s="103" t="s">
        <v>127</v>
      </c>
      <c r="C163" s="121" t="s">
        <v>77</v>
      </c>
      <c r="D163" s="120"/>
    </row>
    <row r="164" spans="1:4" ht="12.75" hidden="1" customHeight="1">
      <c r="A164" s="100">
        <v>79</v>
      </c>
      <c r="B164" s="103" t="s">
        <v>128</v>
      </c>
      <c r="C164" s="121" t="s">
        <v>77</v>
      </c>
      <c r="D164" s="120"/>
    </row>
    <row r="165" spans="1:4" ht="12.75" hidden="1" customHeight="1">
      <c r="A165" s="100"/>
      <c r="B165" s="101" t="s">
        <v>129</v>
      </c>
      <c r="C165" s="130"/>
      <c r="D165" s="131"/>
    </row>
    <row r="166" spans="1:4" ht="12.75" hidden="1" customHeight="1">
      <c r="A166" s="100">
        <v>80</v>
      </c>
      <c r="B166" s="107" t="s">
        <v>130</v>
      </c>
      <c r="C166" s="122"/>
      <c r="D166" s="123"/>
    </row>
    <row r="167" spans="1:4" ht="12.75" hidden="1" customHeight="1">
      <c r="A167" s="100">
        <v>81</v>
      </c>
      <c r="B167" s="107" t="s">
        <v>131</v>
      </c>
      <c r="C167" s="122"/>
      <c r="D167" s="123"/>
    </row>
    <row r="168" spans="1:4" ht="12.75" hidden="1" customHeight="1">
      <c r="A168" s="100">
        <v>82</v>
      </c>
      <c r="B168" s="107" t="s">
        <v>132</v>
      </c>
      <c r="C168" s="122"/>
      <c r="D168" s="123"/>
    </row>
    <row r="169" spans="1:4" ht="12.75" hidden="1" customHeight="1">
      <c r="A169" s="100">
        <v>83</v>
      </c>
      <c r="B169" s="107" t="s">
        <v>133</v>
      </c>
      <c r="C169" s="122"/>
      <c r="D169" s="123"/>
    </row>
    <row r="170" spans="1:4" ht="12.75" hidden="1" customHeight="1">
      <c r="A170" s="100">
        <v>84</v>
      </c>
      <c r="B170" s="108" t="s">
        <v>134</v>
      </c>
      <c r="C170" s="119" t="s">
        <v>77</v>
      </c>
      <c r="D170" s="120"/>
    </row>
    <row r="171" spans="1:4" ht="12.75" hidden="1" customHeight="1">
      <c r="A171" s="100">
        <v>85</v>
      </c>
      <c r="B171" s="108" t="s">
        <v>135</v>
      </c>
      <c r="C171" s="119" t="s">
        <v>77</v>
      </c>
      <c r="D171" s="120"/>
    </row>
    <row r="172" spans="1:4" ht="12.75" hidden="1" customHeight="1"/>
    <row r="173" spans="1:4" ht="12.75" hidden="1" customHeight="1"/>
    <row r="174" spans="1:4" ht="12.75" hidden="1" customHeight="1"/>
    <row r="175" spans="1:4" ht="12.75" hidden="1" customHeight="1"/>
    <row r="176" spans="1:4"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6.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sheetData>
  <mergeCells count="2">
    <mergeCell ref="E35:E38"/>
    <mergeCell ref="C6:D6"/>
  </mergeCells>
  <pageMargins left="0.7" right="0.7" top="0.75" bottom="0.75" header="0.3" footer="0.3"/>
  <pageSetup scale="22" orientation="landscape" r:id="rId1"/>
  <headerFooter>
    <oddHeader>&amp;L&amp;"Calibri"&amp;10&amp;K000000Confidential&amp;1#</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G196"/>
  <sheetViews>
    <sheetView showGridLines="0" zoomScale="80" zoomScaleNormal="80" workbookViewId="0">
      <selection activeCell="B7" sqref="B7"/>
    </sheetView>
  </sheetViews>
  <sheetFormatPr baseColWidth="10" defaultColWidth="17.26953125" defaultRowHeight="12.5" zeroHeight="1"/>
  <cols>
    <col min="1" max="1" width="7.7265625" style="30" customWidth="1"/>
    <col min="2" max="2" width="99.26953125" style="31" customWidth="1"/>
    <col min="3" max="3" width="27.453125" style="30" customWidth="1"/>
    <col min="4" max="4" width="33" style="30" customWidth="1"/>
    <col min="5" max="5" width="14.453125" style="30" customWidth="1"/>
    <col min="6" max="6" width="13.453125" style="30" customWidth="1"/>
    <col min="7" max="16334" width="8.453125" style="30" customWidth="1"/>
    <col min="16335" max="16335" width="19.81640625" style="30" customWidth="1"/>
    <col min="16336" max="16384" width="17.26953125" style="30"/>
  </cols>
  <sheetData>
    <row r="1" spans="1:5" s="57" customFormat="1" ht="20.25" customHeight="1">
      <c r="B1" s="23"/>
      <c r="C1" s="24"/>
      <c r="E1" s="59"/>
    </row>
    <row r="2" spans="1:5" s="57" customFormat="1" ht="20.25" customHeight="1">
      <c r="B2" s="23"/>
      <c r="C2" s="24"/>
      <c r="E2" s="59"/>
    </row>
    <row r="3" spans="1:5" ht="20.149999999999999" customHeight="1"/>
    <row r="4" spans="1:5" ht="20.149999999999999" customHeight="1"/>
    <row r="5" spans="1:5" s="32" customFormat="1" ht="20">
      <c r="B5" s="33" t="s">
        <v>368</v>
      </c>
      <c r="C5" s="34"/>
    </row>
    <row r="6" spans="1:5" s="38" customFormat="1" ht="15" customHeight="1">
      <c r="A6" s="35"/>
      <c r="B6" s="36"/>
      <c r="C6" s="390" t="s">
        <v>192</v>
      </c>
      <c r="D6" s="391"/>
      <c r="E6" s="391"/>
    </row>
    <row r="7" spans="1:5" s="38" customFormat="1" ht="49.5" customHeight="1">
      <c r="A7"/>
      <c r="B7" s="200" t="s">
        <v>201</v>
      </c>
      <c r="C7" s="109" t="s">
        <v>369</v>
      </c>
      <c r="D7" s="237" t="s">
        <v>370</v>
      </c>
      <c r="E7" s="109" t="s">
        <v>371</v>
      </c>
    </row>
    <row r="8" spans="1:5" s="38" customFormat="1" ht="15.75" customHeight="1">
      <c r="A8"/>
      <c r="B8" s="158" t="s">
        <v>373</v>
      </c>
      <c r="C8" s="109" t="s">
        <v>372</v>
      </c>
      <c r="D8" s="237" t="s">
        <v>372</v>
      </c>
      <c r="E8" s="109"/>
    </row>
    <row r="9" spans="1:5" s="38" customFormat="1" ht="15.5">
      <c r="A9" s="35">
        <v>1</v>
      </c>
      <c r="B9" s="43" t="s">
        <v>374</v>
      </c>
      <c r="C9" s="46">
        <v>2342890.7256880002</v>
      </c>
      <c r="D9" s="236"/>
      <c r="E9" s="148"/>
    </row>
    <row r="10" spans="1:5" s="38" customFormat="1" ht="15.5">
      <c r="A10" s="35">
        <v>2</v>
      </c>
      <c r="B10" s="43" t="s">
        <v>375</v>
      </c>
      <c r="C10" s="46">
        <v>860177.42434999999</v>
      </c>
      <c r="D10" s="236"/>
      <c r="E10" s="148"/>
    </row>
    <row r="11" spans="1:5" s="38" customFormat="1" ht="15.5">
      <c r="A11" s="35">
        <v>3</v>
      </c>
      <c r="B11" s="43" t="s">
        <v>376</v>
      </c>
      <c r="C11" s="46">
        <v>10729093.813361</v>
      </c>
      <c r="D11" s="236"/>
      <c r="E11" s="148"/>
    </row>
    <row r="12" spans="1:5" s="38" customFormat="1" ht="15.5">
      <c r="A12" s="35">
        <v>4</v>
      </c>
      <c r="B12" s="152" t="s">
        <v>377</v>
      </c>
      <c r="C12" s="46">
        <v>10603105.013801999</v>
      </c>
      <c r="D12" s="236"/>
      <c r="E12" s="148"/>
    </row>
    <row r="13" spans="1:5" s="38" customFormat="1" ht="15.5">
      <c r="A13" s="35">
        <v>5</v>
      </c>
      <c r="B13" s="152" t="s">
        <v>378</v>
      </c>
      <c r="C13" s="46">
        <v>125988.79955900001</v>
      </c>
      <c r="D13" s="236"/>
      <c r="E13" s="148"/>
    </row>
    <row r="14" spans="1:5" s="38" customFormat="1" ht="15.5">
      <c r="A14" s="35">
        <v>6</v>
      </c>
      <c r="B14" s="152" t="s">
        <v>379</v>
      </c>
      <c r="C14" s="46">
        <v>0</v>
      </c>
      <c r="D14" s="236"/>
      <c r="E14" s="148"/>
    </row>
    <row r="15" spans="1:5" s="38" customFormat="1" ht="15.5">
      <c r="A15" s="35">
        <v>7</v>
      </c>
      <c r="B15" s="153" t="s">
        <v>380</v>
      </c>
      <c r="C15" s="46">
        <v>0</v>
      </c>
      <c r="D15" s="236"/>
      <c r="E15" s="148"/>
    </row>
    <row r="16" spans="1:5" s="38" customFormat="1" ht="15.5">
      <c r="A16" s="35">
        <v>8</v>
      </c>
      <c r="B16" s="153" t="s">
        <v>381</v>
      </c>
      <c r="C16" s="46">
        <v>0</v>
      </c>
      <c r="D16" s="236"/>
      <c r="E16" s="148"/>
    </row>
    <row r="17" spans="1:5 16334:16335" s="38" customFormat="1" ht="15.5">
      <c r="A17" s="35">
        <v>9</v>
      </c>
      <c r="B17" s="153" t="s">
        <v>382</v>
      </c>
      <c r="C17" s="46">
        <v>6975961.1977610001</v>
      </c>
      <c r="D17" s="236"/>
      <c r="E17" s="148"/>
    </row>
    <row r="18" spans="1:5 16334:16335" s="38" customFormat="1" ht="15.5">
      <c r="A18" s="35">
        <v>10</v>
      </c>
      <c r="B18" s="152" t="s">
        <v>378</v>
      </c>
      <c r="C18" s="46">
        <v>6853340.7994710002</v>
      </c>
      <c r="D18" s="236"/>
      <c r="E18" s="148"/>
    </row>
    <row r="19" spans="1:5 16334:16335" s="38" customFormat="1" ht="15.5">
      <c r="A19" s="35">
        <v>11</v>
      </c>
      <c r="B19" s="152" t="s">
        <v>379</v>
      </c>
      <c r="C19" s="46">
        <v>122620.39829</v>
      </c>
      <c r="D19" s="236"/>
      <c r="E19" s="148"/>
    </row>
    <row r="20" spans="1:5 16334:16335" s="38" customFormat="1" ht="15.5">
      <c r="A20" s="35">
        <v>12</v>
      </c>
      <c r="B20" s="153" t="s">
        <v>383</v>
      </c>
      <c r="C20" s="46">
        <v>391908.251644</v>
      </c>
      <c r="D20" s="236"/>
      <c r="E20" s="148"/>
    </row>
    <row r="21" spans="1:5 16334:16335" s="38" customFormat="1" ht="15.5">
      <c r="A21" s="35">
        <v>13</v>
      </c>
      <c r="B21" s="153" t="s">
        <v>384</v>
      </c>
      <c r="C21" s="46">
        <v>42933415.526024997</v>
      </c>
      <c r="D21" s="236"/>
      <c r="E21" s="148"/>
    </row>
    <row r="22" spans="1:5 16334:16335" s="38" customFormat="1" ht="15.5">
      <c r="A22" s="35">
        <v>14</v>
      </c>
      <c r="B22" s="152" t="s">
        <v>385</v>
      </c>
      <c r="C22" s="46">
        <v>0</v>
      </c>
      <c r="D22" s="236"/>
      <c r="E22" s="148"/>
    </row>
    <row r="23" spans="1:5 16334:16335" s="38" customFormat="1" ht="15.5">
      <c r="A23" s="35">
        <v>15</v>
      </c>
      <c r="B23" s="152" t="s">
        <v>378</v>
      </c>
      <c r="C23" s="46">
        <v>4784583.9327100003</v>
      </c>
      <c r="D23" s="236"/>
      <c r="E23" s="148"/>
    </row>
    <row r="24" spans="1:5 16334:16335" s="38" customFormat="1" ht="15.5">
      <c r="A24" s="35">
        <v>16</v>
      </c>
      <c r="B24" s="152" t="s">
        <v>386</v>
      </c>
      <c r="C24" s="46">
        <v>25789.965990000001</v>
      </c>
      <c r="D24" s="236"/>
      <c r="E24" s="148"/>
    </row>
    <row r="25" spans="1:5 16334:16335" s="38" customFormat="1" ht="15.5">
      <c r="A25" s="35">
        <v>17</v>
      </c>
      <c r="B25" s="152" t="s">
        <v>387</v>
      </c>
      <c r="C25" s="46">
        <v>16749983.659759</v>
      </c>
      <c r="D25" s="236"/>
      <c r="E25" s="148"/>
    </row>
    <row r="26" spans="1:5 16334:16335" s="38" customFormat="1" ht="15.5">
      <c r="A26" s="35">
        <v>18</v>
      </c>
      <c r="B26" s="152" t="s">
        <v>388</v>
      </c>
      <c r="C26" s="46">
        <v>16273207.44293</v>
      </c>
      <c r="D26" s="236"/>
      <c r="E26" s="148"/>
    </row>
    <row r="27" spans="1:5 16334:16335" s="38" customFormat="1" ht="15.5">
      <c r="A27" s="35">
        <v>19</v>
      </c>
      <c r="B27" s="152" t="s">
        <v>389</v>
      </c>
      <c r="C27" s="46">
        <v>5099850.5246360004</v>
      </c>
      <c r="D27" s="236"/>
      <c r="E27" s="148"/>
    </row>
    <row r="28" spans="1:5 16334:16335" s="38" customFormat="1" ht="15.5">
      <c r="A28" s="35">
        <v>20</v>
      </c>
      <c r="B28" s="153" t="s">
        <v>390</v>
      </c>
      <c r="C28" s="46">
        <v>44670.881572999999</v>
      </c>
      <c r="D28" s="236"/>
      <c r="E28" s="148"/>
    </row>
    <row r="29" spans="1:5 16334:16335" s="38" customFormat="1" ht="15.5">
      <c r="A29" s="35">
        <v>21</v>
      </c>
      <c r="B29" s="153" t="s">
        <v>391</v>
      </c>
      <c r="C29" s="46">
        <v>94318.033708000003</v>
      </c>
      <c r="D29" s="236"/>
      <c r="E29" s="148"/>
      <c r="XDF29" s="48"/>
      <c r="XDG29" s="49"/>
    </row>
    <row r="30" spans="1:5 16334:16335" s="38" customFormat="1" ht="15.5">
      <c r="A30" s="35">
        <v>22</v>
      </c>
      <c r="B30" s="152" t="s">
        <v>392</v>
      </c>
      <c r="C30" s="46">
        <v>0</v>
      </c>
      <c r="D30" s="236"/>
      <c r="E30" s="294" t="s">
        <v>138</v>
      </c>
      <c r="XDG30" s="49"/>
    </row>
    <row r="31" spans="1:5 16334:16335" s="38" customFormat="1" ht="15.5">
      <c r="A31" s="35">
        <v>23</v>
      </c>
      <c r="B31" s="152" t="s">
        <v>393</v>
      </c>
      <c r="C31" s="46">
        <v>94318.033708000003</v>
      </c>
      <c r="D31" s="236"/>
      <c r="E31" s="294" t="s">
        <v>139</v>
      </c>
      <c r="XDG31" s="49"/>
    </row>
    <row r="32" spans="1:5 16334:16335" s="38" customFormat="1" ht="15.5">
      <c r="A32" s="35">
        <v>24</v>
      </c>
      <c r="B32" s="152" t="s">
        <v>394</v>
      </c>
      <c r="C32" s="46">
        <v>0</v>
      </c>
      <c r="D32" s="236"/>
      <c r="E32" s="294" t="s">
        <v>140</v>
      </c>
      <c r="XDG32" s="49"/>
    </row>
    <row r="33" spans="1:5 16334:16335" s="38" customFormat="1" ht="15.5">
      <c r="A33" s="35">
        <v>25</v>
      </c>
      <c r="B33" s="153" t="s">
        <v>395</v>
      </c>
      <c r="C33" s="46">
        <v>184618.45459000001</v>
      </c>
      <c r="D33" s="236"/>
      <c r="E33" s="148"/>
      <c r="XDG33" s="49"/>
    </row>
    <row r="34" spans="1:5 16334:16335" s="38" customFormat="1" ht="15.5">
      <c r="A34" s="35">
        <v>26</v>
      </c>
      <c r="B34" s="153" t="s">
        <v>396</v>
      </c>
      <c r="C34" s="46">
        <v>170591.02429</v>
      </c>
      <c r="D34" s="236"/>
      <c r="E34" s="148"/>
      <c r="XDG34" s="49"/>
    </row>
    <row r="35" spans="1:5 16334:16335" s="38" customFormat="1" ht="15.5">
      <c r="A35" s="35">
        <v>27</v>
      </c>
      <c r="B35" s="153" t="s">
        <v>397</v>
      </c>
      <c r="C35" s="46">
        <v>40.515214</v>
      </c>
      <c r="D35" s="236"/>
      <c r="E35" s="148"/>
      <c r="XDF35" s="48"/>
      <c r="XDG35" s="49"/>
    </row>
    <row r="36" spans="1:5 16334:16335" s="38" customFormat="1" ht="15.5">
      <c r="A36" s="35">
        <v>28</v>
      </c>
      <c r="B36" s="153" t="s">
        <v>398</v>
      </c>
      <c r="C36" s="46">
        <v>322621.18141299998</v>
      </c>
      <c r="D36" s="236"/>
      <c r="E36" s="148"/>
      <c r="XDG36" s="49"/>
    </row>
    <row r="37" spans="1:5 16334:16335" s="38" customFormat="1" ht="15.5">
      <c r="A37" s="35">
        <v>29</v>
      </c>
      <c r="B37" s="153" t="s">
        <v>399</v>
      </c>
      <c r="C37" s="46">
        <v>3599696.8720749998</v>
      </c>
      <c r="D37" s="236"/>
      <c r="E37" s="148"/>
      <c r="XDG37" s="49"/>
    </row>
    <row r="38" spans="1:5 16334:16335" s="38" customFormat="1" ht="15.5">
      <c r="A38" s="35">
        <v>30</v>
      </c>
      <c r="B38" s="153" t="s">
        <v>400</v>
      </c>
      <c r="C38" s="46">
        <v>31977.416755999999</v>
      </c>
      <c r="D38" s="236"/>
      <c r="E38" s="148"/>
      <c r="XDG38" s="49"/>
    </row>
    <row r="39" spans="1:5 16334:16335" s="38" customFormat="1" ht="31">
      <c r="A39" s="35">
        <v>31</v>
      </c>
      <c r="B39" s="154" t="s">
        <v>401</v>
      </c>
      <c r="C39" s="146">
        <v>68681981.318448007</v>
      </c>
      <c r="D39" s="236"/>
      <c r="E39" s="150"/>
      <c r="XDG39" s="49"/>
    </row>
    <row r="40" spans="1:5 16334:16335" s="38" customFormat="1" ht="15.5">
      <c r="A40" s="35"/>
      <c r="B40" s="158" t="s">
        <v>402</v>
      </c>
      <c r="C40" s="147"/>
      <c r="D40" s="155"/>
      <c r="E40" s="147"/>
      <c r="XDF40" s="48"/>
      <c r="XDG40" s="49"/>
    </row>
    <row r="41" spans="1:5 16334:16335" s="38" customFormat="1" ht="15.5">
      <c r="A41" s="35">
        <v>32</v>
      </c>
      <c r="B41" s="153" t="s">
        <v>403</v>
      </c>
      <c r="C41" s="46">
        <v>844381.81335499999</v>
      </c>
      <c r="D41" s="236"/>
      <c r="E41" s="148"/>
      <c r="XDG41" s="49"/>
    </row>
    <row r="42" spans="1:5 16334:16335" s="38" customFormat="1" ht="15.5">
      <c r="A42" s="35">
        <v>33</v>
      </c>
      <c r="B42" s="153" t="s">
        <v>404</v>
      </c>
      <c r="C42" s="46">
        <v>10099239.118420999</v>
      </c>
      <c r="D42" s="236"/>
      <c r="E42" s="149"/>
      <c r="XDG42" s="49"/>
    </row>
    <row r="43" spans="1:5 16334:16335" s="38" customFormat="1" ht="15.5">
      <c r="A43" s="35">
        <v>34</v>
      </c>
      <c r="B43" s="152" t="s">
        <v>405</v>
      </c>
      <c r="C43" s="46">
        <v>10099239.118420999</v>
      </c>
      <c r="D43" s="236"/>
      <c r="E43" s="148"/>
      <c r="XDG43" s="49"/>
    </row>
    <row r="44" spans="1:5 16334:16335" s="38" customFormat="1" ht="15.5">
      <c r="A44" s="35">
        <v>35</v>
      </c>
      <c r="B44" s="152" t="s">
        <v>406</v>
      </c>
      <c r="C44" s="46">
        <v>0</v>
      </c>
      <c r="D44" s="236"/>
      <c r="E44" s="148"/>
      <c r="XDF44" s="48"/>
      <c r="XDG44" s="49"/>
    </row>
    <row r="45" spans="1:5 16334:16335" s="38" customFormat="1" ht="15.5">
      <c r="A45" s="35">
        <v>36</v>
      </c>
      <c r="B45" s="153" t="s">
        <v>375</v>
      </c>
      <c r="C45" s="46">
        <v>0</v>
      </c>
      <c r="D45" s="236"/>
      <c r="E45" s="148"/>
      <c r="XDG45" s="49"/>
    </row>
    <row r="46" spans="1:5 16334:16335" s="38" customFormat="1" ht="15.5">
      <c r="A46" s="35">
        <v>37</v>
      </c>
      <c r="B46" s="153" t="s">
        <v>407</v>
      </c>
      <c r="C46" s="46">
        <v>2678427.0483289999</v>
      </c>
      <c r="D46" s="236"/>
      <c r="E46" s="148"/>
      <c r="XDG46" s="49"/>
    </row>
    <row r="47" spans="1:5 16334:16335" s="38" customFormat="1" ht="15.5">
      <c r="A47" s="35">
        <v>38</v>
      </c>
      <c r="B47" s="152" t="s">
        <v>377</v>
      </c>
      <c r="C47" s="44" t="s">
        <v>77</v>
      </c>
      <c r="D47" s="236"/>
      <c r="E47" s="151"/>
      <c r="XDG47" s="49"/>
    </row>
    <row r="48" spans="1:5 16334:16335" s="38" customFormat="1" ht="15.5">
      <c r="A48" s="35">
        <v>39</v>
      </c>
      <c r="B48" s="153" t="s">
        <v>379</v>
      </c>
      <c r="C48" s="46">
        <v>45880067.791692004</v>
      </c>
      <c r="D48" s="236"/>
      <c r="E48" s="148"/>
      <c r="XDG48" s="49"/>
    </row>
    <row r="49" spans="1:5 16335:16335" s="38" customFormat="1" ht="15.5">
      <c r="A49" s="35">
        <v>40</v>
      </c>
      <c r="B49" s="152" t="s">
        <v>408</v>
      </c>
      <c r="C49" s="46">
        <v>13272010.422177</v>
      </c>
      <c r="D49" s="236"/>
      <c r="E49" s="148"/>
      <c r="XDG49" s="49"/>
    </row>
    <row r="50" spans="1:5 16335:16335" s="38" customFormat="1" ht="15.5">
      <c r="A50" s="35">
        <v>41</v>
      </c>
      <c r="B50" s="152" t="s">
        <v>383</v>
      </c>
      <c r="C50" s="46">
        <v>14892388.772359001</v>
      </c>
      <c r="D50" s="236"/>
      <c r="E50" s="148"/>
      <c r="XDG50" s="49"/>
    </row>
    <row r="51" spans="1:5 16335:16335" s="38" customFormat="1" ht="15.5">
      <c r="A51" s="35">
        <v>42</v>
      </c>
      <c r="B51" s="152" t="s">
        <v>409</v>
      </c>
      <c r="C51" s="46">
        <v>406419.052837</v>
      </c>
      <c r="D51" s="236"/>
      <c r="E51" s="148"/>
      <c r="XDG51" s="49"/>
    </row>
    <row r="52" spans="1:5 16335:16335" s="38" customFormat="1" ht="15.5">
      <c r="A52" s="35">
        <v>43</v>
      </c>
      <c r="B52" s="152" t="s">
        <v>410</v>
      </c>
      <c r="C52" s="46">
        <v>9417953.2799629997</v>
      </c>
      <c r="D52" s="236"/>
      <c r="E52" s="148"/>
      <c r="XDG52" s="49"/>
    </row>
    <row r="53" spans="1:5 16335:16335" s="38" customFormat="1" ht="15.5">
      <c r="A53" s="35">
        <v>44</v>
      </c>
      <c r="B53" s="152" t="s">
        <v>411</v>
      </c>
      <c r="C53" s="46">
        <v>7636953.8671610001</v>
      </c>
      <c r="D53" s="236"/>
      <c r="E53" s="148"/>
      <c r="XDG53" s="49"/>
    </row>
    <row r="54" spans="1:5 16335:16335" s="38" customFormat="1" ht="15.5">
      <c r="A54" s="35">
        <v>45</v>
      </c>
      <c r="B54" s="152" t="s">
        <v>412</v>
      </c>
      <c r="C54" s="46">
        <v>254342.397195</v>
      </c>
      <c r="D54" s="236"/>
      <c r="E54" s="148"/>
      <c r="XDG54" s="49"/>
    </row>
    <row r="55" spans="1:5 16335:16335" s="38" customFormat="1" ht="15.5">
      <c r="A55" s="35">
        <v>46</v>
      </c>
      <c r="B55" s="153" t="s">
        <v>413</v>
      </c>
      <c r="C55" s="46">
        <v>128072.425227</v>
      </c>
      <c r="D55" s="236"/>
      <c r="E55" s="148"/>
      <c r="XDG55" s="49"/>
    </row>
    <row r="56" spans="1:5 16335:16335" s="38" customFormat="1" ht="15.5">
      <c r="A56" s="35">
        <v>47</v>
      </c>
      <c r="B56" s="153" t="s">
        <v>414</v>
      </c>
      <c r="C56" s="46">
        <v>2324619.2808610001</v>
      </c>
      <c r="D56" s="236"/>
      <c r="E56" s="148"/>
      <c r="XDG56" s="49"/>
    </row>
    <row r="57" spans="1:5 16335:16335" s="38" customFormat="1" ht="15.5">
      <c r="A57" s="35">
        <v>48</v>
      </c>
      <c r="B57" s="153" t="s">
        <v>415</v>
      </c>
      <c r="C57" s="46">
        <v>109323.71797300001</v>
      </c>
      <c r="D57" s="236"/>
      <c r="E57" s="148"/>
      <c r="XDG57" s="49"/>
    </row>
    <row r="58" spans="1:5 16335:16335" s="38" customFormat="1" ht="15.5">
      <c r="A58" s="35">
        <v>49</v>
      </c>
      <c r="B58" s="153" t="s">
        <v>416</v>
      </c>
      <c r="C58" s="46">
        <v>83470.830235999994</v>
      </c>
      <c r="D58" s="236"/>
      <c r="E58" s="149"/>
      <c r="XDG58" s="49"/>
    </row>
    <row r="59" spans="1:5 16335:16335" s="38" customFormat="1" ht="15.5">
      <c r="A59" s="35">
        <v>50</v>
      </c>
      <c r="B59" s="153" t="s">
        <v>417</v>
      </c>
      <c r="C59" s="46">
        <v>330713.60635199997</v>
      </c>
      <c r="D59" s="236"/>
      <c r="E59" s="148"/>
      <c r="XDG59" s="49"/>
    </row>
    <row r="60" spans="1:5 16335:16335" s="38" customFormat="1" ht="15.5">
      <c r="A60" s="35">
        <v>51</v>
      </c>
      <c r="B60" s="153" t="s">
        <v>418</v>
      </c>
      <c r="C60" s="46">
        <v>69195.128530000002</v>
      </c>
      <c r="D60" s="236"/>
      <c r="E60" s="148"/>
      <c r="XDG60" s="49"/>
    </row>
    <row r="61" spans="1:5 16335:16335" s="38" customFormat="1" ht="31">
      <c r="A61" s="35">
        <v>52</v>
      </c>
      <c r="B61" s="153" t="s">
        <v>419</v>
      </c>
      <c r="C61" s="46">
        <v>0.511683</v>
      </c>
      <c r="D61" s="236"/>
      <c r="E61" s="148"/>
      <c r="XDG61" s="49"/>
    </row>
    <row r="62" spans="1:5 16335:16335" s="38" customFormat="1" ht="15.5">
      <c r="A62" s="35">
        <v>53</v>
      </c>
      <c r="B62" s="152" t="s">
        <v>420</v>
      </c>
      <c r="C62" s="46">
        <v>0</v>
      </c>
      <c r="D62" s="236"/>
      <c r="E62" s="294" t="s">
        <v>141</v>
      </c>
      <c r="XDG62" s="49"/>
    </row>
    <row r="63" spans="1:5 16335:16335" s="38" customFormat="1" ht="15.5">
      <c r="A63" s="35">
        <v>54</v>
      </c>
      <c r="B63" s="152" t="s">
        <v>398</v>
      </c>
      <c r="C63" s="46">
        <v>0</v>
      </c>
      <c r="D63" s="236"/>
      <c r="E63" s="295" t="s">
        <v>142</v>
      </c>
      <c r="XDG63" s="49"/>
    </row>
    <row r="64" spans="1:5 16335:16335" s="38" customFormat="1" ht="15.5">
      <c r="A64" s="35">
        <v>55</v>
      </c>
      <c r="B64" s="152" t="s">
        <v>399</v>
      </c>
      <c r="C64" s="46">
        <v>0</v>
      </c>
      <c r="D64" s="236"/>
      <c r="E64" s="295" t="s">
        <v>143</v>
      </c>
      <c r="XDG64" s="49"/>
    </row>
    <row r="65" spans="1:5 16335:16335" s="38" customFormat="1" ht="15.5">
      <c r="A65" s="35">
        <v>56</v>
      </c>
      <c r="B65" s="153" t="s">
        <v>421</v>
      </c>
      <c r="C65" s="46">
        <v>1846586.915639</v>
      </c>
      <c r="D65" s="236"/>
      <c r="E65" s="148"/>
      <c r="XDG65" s="49"/>
    </row>
    <row r="66" spans="1:5 16335:16335" s="38" customFormat="1" ht="15.5">
      <c r="A66" s="35">
        <v>57</v>
      </c>
      <c r="B66" s="153" t="s">
        <v>422</v>
      </c>
      <c r="C66" s="46">
        <v>0</v>
      </c>
      <c r="D66" s="236"/>
      <c r="E66" s="148"/>
      <c r="XDG66" s="49"/>
    </row>
    <row r="67" spans="1:5 16335:16335" s="38" customFormat="1" ht="15.5">
      <c r="A67" s="35">
        <v>58</v>
      </c>
      <c r="B67" s="154" t="s">
        <v>423</v>
      </c>
      <c r="C67" s="146">
        <v>64394098.188298002</v>
      </c>
      <c r="D67" s="236"/>
      <c r="E67" s="150"/>
      <c r="XDG67" s="49"/>
    </row>
    <row r="68" spans="1:5 16335:16335" s="38" customFormat="1" ht="15.5">
      <c r="A68" s="35"/>
      <c r="B68" s="158" t="s">
        <v>424</v>
      </c>
      <c r="C68" s="147"/>
      <c r="D68" s="155"/>
      <c r="E68" s="147"/>
      <c r="XDG68" s="49"/>
    </row>
    <row r="69" spans="1:5 16335:16335" s="38" customFormat="1" ht="15.5">
      <c r="A69" s="35">
        <v>59</v>
      </c>
      <c r="B69" s="153" t="s">
        <v>425</v>
      </c>
      <c r="C69" s="46">
        <v>891302.88169099996</v>
      </c>
      <c r="D69" s="236"/>
      <c r="E69" s="148"/>
      <c r="XDG69" s="49"/>
    </row>
    <row r="70" spans="1:5 16335:16335" s="38" customFormat="1" ht="15.5">
      <c r="A70" s="35">
        <v>60</v>
      </c>
      <c r="B70" s="152" t="s">
        <v>426</v>
      </c>
      <c r="C70" s="46">
        <v>891302.88169099996</v>
      </c>
      <c r="D70" s="236"/>
      <c r="E70" s="295" t="s">
        <v>144</v>
      </c>
      <c r="XDG70" s="49"/>
    </row>
    <row r="71" spans="1:5 16335:16335" s="38" customFormat="1" ht="15.5">
      <c r="A71" s="35">
        <v>61</v>
      </c>
      <c r="B71" s="156" t="s">
        <v>427</v>
      </c>
      <c r="C71" s="44" t="s">
        <v>77</v>
      </c>
      <c r="D71" s="236"/>
      <c r="E71" s="295" t="s">
        <v>82</v>
      </c>
      <c r="XDG71" s="49"/>
    </row>
    <row r="72" spans="1:5 16335:16335" s="38" customFormat="1" ht="15.5">
      <c r="A72" s="35">
        <v>62</v>
      </c>
      <c r="B72" s="153" t="s">
        <v>428</v>
      </c>
      <c r="C72" s="46">
        <v>3115239.2100470001</v>
      </c>
      <c r="D72" s="236"/>
      <c r="E72" s="148"/>
      <c r="XDG72" s="49"/>
    </row>
    <row r="73" spans="1:5 16335:16335" s="38" customFormat="1" ht="15.5">
      <c r="A73" s="35">
        <v>63</v>
      </c>
      <c r="B73" s="153" t="s">
        <v>429</v>
      </c>
      <c r="C73" s="46">
        <v>-56041.409298999999</v>
      </c>
      <c r="D73" s="236"/>
      <c r="E73" s="148"/>
      <c r="XDG73" s="49"/>
    </row>
    <row r="74" spans="1:5 16335:16335" s="38" customFormat="1" ht="15.5">
      <c r="A74" s="35">
        <v>64</v>
      </c>
      <c r="B74" s="152" t="s">
        <v>430</v>
      </c>
      <c r="C74" s="46">
        <v>624.971271</v>
      </c>
      <c r="D74" s="236"/>
      <c r="E74" s="148"/>
      <c r="XDG74" s="49"/>
    </row>
    <row r="75" spans="1:5 16335:16335" s="38" customFormat="1" ht="15.5">
      <c r="A75" s="35">
        <v>65</v>
      </c>
      <c r="B75" s="152" t="s">
        <v>431</v>
      </c>
      <c r="C75" s="46">
        <v>-56666.380570000001</v>
      </c>
      <c r="D75" s="236"/>
      <c r="E75" s="148"/>
      <c r="XDG75" s="49"/>
    </row>
    <row r="76" spans="1:5 16335:16335" s="38" customFormat="1" ht="15.5">
      <c r="A76" s="35">
        <v>66</v>
      </c>
      <c r="B76" s="153" t="s">
        <v>432</v>
      </c>
      <c r="C76" s="46">
        <v>38618.356874999998</v>
      </c>
      <c r="D76" s="236"/>
      <c r="E76" s="148"/>
      <c r="XDG76" s="49"/>
    </row>
    <row r="77" spans="1:5 16335:16335" s="38" customFormat="1" ht="15.5">
      <c r="A77" s="35">
        <v>67</v>
      </c>
      <c r="B77" s="153" t="s">
        <v>433</v>
      </c>
      <c r="C77" s="46">
        <v>262869.916891</v>
      </c>
      <c r="D77" s="236"/>
      <c r="E77" s="148"/>
      <c r="XDG77" s="49"/>
    </row>
    <row r="78" spans="1:5 16335:16335" s="38" customFormat="1" ht="31">
      <c r="A78" s="35">
        <v>68</v>
      </c>
      <c r="B78" s="153" t="s">
        <v>434</v>
      </c>
      <c r="C78" s="46">
        <v>-83470.830235999994</v>
      </c>
      <c r="D78" s="236"/>
      <c r="E78" s="149"/>
      <c r="XDG78" s="49"/>
    </row>
    <row r="79" spans="1:5 16335:16335" s="38" customFormat="1" ht="15.5">
      <c r="A79" s="35">
        <v>69</v>
      </c>
      <c r="B79" s="157" t="s">
        <v>435</v>
      </c>
      <c r="C79" s="46">
        <v>4168518.1259690002</v>
      </c>
      <c r="D79" s="236"/>
      <c r="E79" s="148"/>
      <c r="XDG79" s="49"/>
    </row>
    <row r="80" spans="1:5 16335:16335" s="38" customFormat="1" ht="15.5">
      <c r="A80" s="35">
        <v>70</v>
      </c>
      <c r="B80" s="153" t="s">
        <v>436</v>
      </c>
      <c r="C80" s="46">
        <v>119365.004181</v>
      </c>
      <c r="D80" s="236"/>
      <c r="E80" s="148"/>
      <c r="XDG80" s="49"/>
    </row>
    <row r="81" spans="1:5 16335:16335" s="38" customFormat="1" ht="15.5">
      <c r="A81" s="35">
        <v>71</v>
      </c>
      <c r="B81" s="154" t="s">
        <v>437</v>
      </c>
      <c r="C81" s="146">
        <v>4287883.1301499996</v>
      </c>
      <c r="D81" s="236"/>
      <c r="E81" s="150"/>
      <c r="XDG81" s="49"/>
    </row>
    <row r="82" spans="1:5 16335:16335" s="38" customFormat="1" ht="16.399999999999999" customHeight="1">
      <c r="XDG82" s="49"/>
    </row>
    <row r="83" spans="1:5 16335:16335" s="38" customFormat="1" ht="16.399999999999999" customHeight="1">
      <c r="XDG83" s="49"/>
    </row>
    <row r="84" spans="1:5 16335:16335" s="38" customFormat="1" ht="16.399999999999999" customHeight="1">
      <c r="XDG84" s="49"/>
    </row>
    <row r="85" spans="1:5 16335:16335" s="38" customFormat="1" ht="16.399999999999999" customHeight="1">
      <c r="XDG85" s="49"/>
    </row>
    <row r="86" spans="1:5 16335:16335" s="38" customFormat="1" ht="16.399999999999999" customHeight="1">
      <c r="XDG86" s="49"/>
    </row>
    <row r="87" spans="1:5 16335:16335" s="38" customFormat="1" ht="16.399999999999999" customHeight="1">
      <c r="XDG87" s="49"/>
    </row>
    <row r="88" spans="1:5 16335:16335" s="38" customFormat="1" ht="16.399999999999999" customHeight="1">
      <c r="XDG88" s="49"/>
    </row>
    <row r="89" spans="1:5 16335:16335" s="38" customFormat="1" ht="16.399999999999999" customHeight="1">
      <c r="XDG89" s="49"/>
    </row>
    <row r="90" spans="1:5 16335:16335" s="38" customFormat="1" ht="16.399999999999999" customHeight="1">
      <c r="XDG90" s="49"/>
    </row>
    <row r="91" spans="1:5 16335:16335" s="38" customFormat="1" ht="16.399999999999999" customHeight="1">
      <c r="XDG91" s="49"/>
    </row>
    <row r="92" spans="1:5 16335:16335" s="38" customFormat="1" ht="16.399999999999999" customHeight="1">
      <c r="XDG92" s="49"/>
    </row>
    <row r="93" spans="1:5 16335:16335" s="38" customFormat="1" ht="16.399999999999999" customHeight="1">
      <c r="B93" s="57"/>
    </row>
    <row r="94" spans="1:5 16335:16335" s="38" customFormat="1" ht="15.5">
      <c r="B94" s="35"/>
    </row>
    <row r="95" spans="1:5 16335:16335" s="38" customFormat="1" ht="15" customHeight="1">
      <c r="B95" s="58"/>
    </row>
    <row r="96" spans="1:5 16335:16335" ht="16.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6.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sheetData>
  <mergeCells count="1">
    <mergeCell ref="C6:E6"/>
  </mergeCells>
  <pageMargins left="0.7" right="0.7" top="0.75" bottom="0.75" header="0.3" footer="0.3"/>
  <pageSetup orientation="portrait" r:id="rId1"/>
  <headerFooter>
    <oddHeader>&amp;L&amp;"Calibri"&amp;10&amp;K000000Confidential&amp;1#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G153"/>
  <sheetViews>
    <sheetView showGridLines="0" zoomScale="60" zoomScaleNormal="60" workbookViewId="0">
      <selection activeCell="D36" sqref="D36"/>
    </sheetView>
  </sheetViews>
  <sheetFormatPr baseColWidth="10" defaultColWidth="17.26953125" defaultRowHeight="12.5" zeroHeight="1"/>
  <cols>
    <col min="1" max="1" width="7.7265625" style="352" customWidth="1"/>
    <col min="2" max="2" width="99.81640625" style="31" customWidth="1"/>
    <col min="3" max="3" width="25.36328125" style="31" customWidth="1"/>
    <col min="4" max="4" width="19.26953125" style="31" customWidth="1"/>
    <col min="5" max="5" width="18.7265625" style="31" customWidth="1"/>
    <col min="6" max="6" width="18.453125" style="31" customWidth="1"/>
    <col min="7" max="7" width="19.08984375" style="31" customWidth="1"/>
    <col min="8" max="8" width="21.81640625" style="31" customWidth="1"/>
    <col min="9" max="9" width="19.90625" style="31" customWidth="1"/>
    <col min="10" max="10" width="18.36328125" style="31" customWidth="1"/>
    <col min="11" max="11" width="21.7265625" style="31" customWidth="1"/>
    <col min="12" max="12" width="21.1796875" style="31" customWidth="1"/>
    <col min="13" max="13" width="18.54296875" style="31" customWidth="1"/>
    <col min="14" max="14" width="20" style="31" customWidth="1"/>
    <col min="15" max="15" width="19.08984375" style="31" customWidth="1"/>
    <col min="16" max="16" width="17.6328125" style="31" customWidth="1"/>
    <col min="17" max="17" width="20.26953125" style="31" customWidth="1"/>
    <col min="18" max="16334" width="8.453125" style="31" customWidth="1"/>
    <col min="16335" max="16335" width="19.81640625" style="31" customWidth="1"/>
    <col min="16336" max="16384" width="17.26953125" style="31"/>
  </cols>
  <sheetData>
    <row r="1" spans="1:17" s="57" customFormat="1" ht="20.25" customHeight="1">
      <c r="B1" s="350"/>
      <c r="C1" s="351"/>
      <c r="E1" s="59"/>
    </row>
    <row r="2" spans="1:17" s="57" customFormat="1" ht="20.25" customHeight="1">
      <c r="B2" s="350"/>
      <c r="C2" s="351"/>
      <c r="E2" s="59"/>
    </row>
    <row r="3" spans="1:17" ht="20.149999999999999" customHeight="1"/>
    <row r="4" spans="1:17" ht="20.149999999999999" customHeight="1">
      <c r="H4" s="353"/>
    </row>
    <row r="5" spans="1:17" s="357" customFormat="1" ht="20">
      <c r="A5" s="354"/>
      <c r="B5" s="355" t="s">
        <v>269</v>
      </c>
      <c r="C5" s="356"/>
    </row>
    <row r="6" spans="1:17" s="357" customFormat="1" ht="20">
      <c r="A6" s="354"/>
      <c r="B6" s="355"/>
      <c r="C6" s="356"/>
    </row>
    <row r="7" spans="1:17" s="359" customFormat="1" ht="15" customHeight="1">
      <c r="A7" s="358"/>
      <c r="B7" s="39"/>
      <c r="C7" s="390" t="s">
        <v>1</v>
      </c>
      <c r="D7" s="391"/>
      <c r="E7" s="391"/>
      <c r="F7" s="391"/>
      <c r="G7" s="391"/>
      <c r="H7" s="391"/>
      <c r="I7" s="391"/>
      <c r="J7" s="391"/>
      <c r="K7" s="391"/>
      <c r="L7" s="391"/>
      <c r="M7" s="391"/>
      <c r="N7" s="391"/>
      <c r="O7" s="391"/>
      <c r="P7" s="391"/>
      <c r="Q7" s="391"/>
    </row>
    <row r="8" spans="1:17" s="359" customFormat="1" ht="32" customHeight="1">
      <c r="A8" s="360">
        <v>1</v>
      </c>
      <c r="B8" s="159" t="s">
        <v>438</v>
      </c>
      <c r="C8" s="241" t="s">
        <v>145</v>
      </c>
      <c r="D8" s="241" t="s">
        <v>145</v>
      </c>
      <c r="E8" s="241" t="s">
        <v>145</v>
      </c>
      <c r="F8" s="241" t="s">
        <v>145</v>
      </c>
      <c r="G8" s="241" t="s">
        <v>145</v>
      </c>
      <c r="H8" s="241" t="s">
        <v>145</v>
      </c>
      <c r="I8" s="241" t="s">
        <v>145</v>
      </c>
      <c r="J8" s="241" t="s">
        <v>145</v>
      </c>
      <c r="K8" s="241" t="s">
        <v>145</v>
      </c>
      <c r="L8" s="241" t="s">
        <v>145</v>
      </c>
      <c r="M8" s="241" t="s">
        <v>145</v>
      </c>
      <c r="N8" s="241" t="s">
        <v>145</v>
      </c>
      <c r="O8" s="241" t="s">
        <v>145</v>
      </c>
      <c r="P8" s="241" t="s">
        <v>145</v>
      </c>
      <c r="Q8" s="241" t="s">
        <v>145</v>
      </c>
    </row>
    <row r="9" spans="1:17" s="359" customFormat="1" ht="31">
      <c r="A9" s="360">
        <v>2</v>
      </c>
      <c r="B9" s="159" t="s">
        <v>439</v>
      </c>
      <c r="C9" s="160">
        <v>15353669</v>
      </c>
      <c r="D9" s="160">
        <v>10176024</v>
      </c>
      <c r="E9" s="160" t="s">
        <v>146</v>
      </c>
      <c r="F9" s="160" t="s">
        <v>147</v>
      </c>
      <c r="G9" s="160" t="s">
        <v>148</v>
      </c>
      <c r="H9" s="160" t="s">
        <v>149</v>
      </c>
      <c r="I9" s="160" t="s">
        <v>150</v>
      </c>
      <c r="J9" s="160" t="s">
        <v>151</v>
      </c>
      <c r="K9" s="160" t="s">
        <v>152</v>
      </c>
      <c r="L9" s="160" t="s">
        <v>153</v>
      </c>
      <c r="M9" s="160" t="s">
        <v>154</v>
      </c>
      <c r="N9" s="160" t="s">
        <v>155</v>
      </c>
      <c r="O9" s="160" t="s">
        <v>156</v>
      </c>
      <c r="P9" s="160" t="s">
        <v>157</v>
      </c>
      <c r="Q9" s="160" t="s">
        <v>158</v>
      </c>
    </row>
    <row r="10" spans="1:17" s="359" customFormat="1" ht="30.5" customHeight="1">
      <c r="A10" s="360">
        <v>3</v>
      </c>
      <c r="B10" s="159" t="s">
        <v>440</v>
      </c>
      <c r="C10" s="160" t="s">
        <v>478</v>
      </c>
      <c r="D10" s="160" t="s">
        <v>478</v>
      </c>
      <c r="E10" s="160" t="s">
        <v>478</v>
      </c>
      <c r="F10" s="160" t="s">
        <v>478</v>
      </c>
      <c r="G10" s="160" t="s">
        <v>478</v>
      </c>
      <c r="H10" s="160" t="s">
        <v>478</v>
      </c>
      <c r="I10" s="160" t="s">
        <v>478</v>
      </c>
      <c r="J10" s="160" t="s">
        <v>478</v>
      </c>
      <c r="K10" s="160" t="s">
        <v>478</v>
      </c>
      <c r="L10" s="160" t="s">
        <v>478</v>
      </c>
      <c r="M10" s="160" t="s">
        <v>478</v>
      </c>
      <c r="N10" s="160" t="s">
        <v>478</v>
      </c>
      <c r="O10" s="160" t="s">
        <v>478</v>
      </c>
      <c r="P10" s="160" t="s">
        <v>478</v>
      </c>
      <c r="Q10" s="160" t="s">
        <v>478</v>
      </c>
    </row>
    <row r="11" spans="1:17" s="359" customFormat="1" ht="31">
      <c r="A11" s="163" t="s">
        <v>64</v>
      </c>
      <c r="B11" s="236" t="s">
        <v>441</v>
      </c>
      <c r="C11" s="236"/>
      <c r="D11" s="236"/>
      <c r="E11" s="236"/>
      <c r="F11" s="236"/>
      <c r="G11" s="236"/>
      <c r="H11" s="236"/>
      <c r="I11" s="236"/>
      <c r="J11" s="236"/>
      <c r="K11" s="236"/>
      <c r="L11" s="236"/>
      <c r="M11" s="236"/>
      <c r="N11" s="236"/>
      <c r="O11" s="236"/>
      <c r="P11" s="236"/>
      <c r="Q11" s="236"/>
    </row>
    <row r="12" spans="1:17" s="359" customFormat="1" ht="15.5">
      <c r="A12" s="360">
        <v>4</v>
      </c>
      <c r="B12" s="159" t="s">
        <v>442</v>
      </c>
      <c r="C12" s="160" t="s">
        <v>159</v>
      </c>
      <c r="D12" s="160" t="s">
        <v>160</v>
      </c>
      <c r="E12" s="160" t="s">
        <v>160</v>
      </c>
      <c r="F12" s="160" t="s">
        <v>160</v>
      </c>
      <c r="G12" s="160" t="s">
        <v>160</v>
      </c>
      <c r="H12" s="160" t="s">
        <v>160</v>
      </c>
      <c r="I12" s="160" t="s">
        <v>160</v>
      </c>
      <c r="J12" s="160" t="s">
        <v>160</v>
      </c>
      <c r="K12" s="160" t="s">
        <v>160</v>
      </c>
      <c r="L12" s="160" t="s">
        <v>160</v>
      </c>
      <c r="M12" s="160" t="s">
        <v>160</v>
      </c>
      <c r="N12" s="160" t="s">
        <v>160</v>
      </c>
      <c r="O12" s="160" t="s">
        <v>160</v>
      </c>
      <c r="P12" s="160" t="s">
        <v>160</v>
      </c>
      <c r="Q12" s="160" t="s">
        <v>160</v>
      </c>
    </row>
    <row r="13" spans="1:17" s="359" customFormat="1" ht="15.5">
      <c r="A13" s="360">
        <v>5</v>
      </c>
      <c r="B13" s="159" t="s">
        <v>443</v>
      </c>
      <c r="C13" s="160" t="s">
        <v>159</v>
      </c>
      <c r="D13" s="160" t="s">
        <v>160</v>
      </c>
      <c r="E13" s="160" t="s">
        <v>160</v>
      </c>
      <c r="F13" s="160" t="s">
        <v>160</v>
      </c>
      <c r="G13" s="160" t="s">
        <v>160</v>
      </c>
      <c r="H13" s="160" t="s">
        <v>160</v>
      </c>
      <c r="I13" s="160" t="s">
        <v>160</v>
      </c>
      <c r="J13" s="160" t="s">
        <v>160</v>
      </c>
      <c r="K13" s="160" t="s">
        <v>160</v>
      </c>
      <c r="L13" s="160" t="s">
        <v>160</v>
      </c>
      <c r="M13" s="160" t="s">
        <v>160</v>
      </c>
      <c r="N13" s="160" t="s">
        <v>160</v>
      </c>
      <c r="O13" s="160" t="s">
        <v>160</v>
      </c>
      <c r="P13" s="160" t="s">
        <v>160</v>
      </c>
      <c r="Q13" s="160" t="s">
        <v>160</v>
      </c>
    </row>
    <row r="14" spans="1:17" s="359" customFormat="1" ht="31">
      <c r="A14" s="360">
        <v>6</v>
      </c>
      <c r="B14" s="159" t="s">
        <v>444</v>
      </c>
      <c r="C14" s="160" t="s">
        <v>479</v>
      </c>
      <c r="D14" s="160" t="s">
        <v>479</v>
      </c>
      <c r="E14" s="160" t="s">
        <v>479</v>
      </c>
      <c r="F14" s="160" t="s">
        <v>479</v>
      </c>
      <c r="G14" s="160" t="s">
        <v>479</v>
      </c>
      <c r="H14" s="160" t="s">
        <v>479</v>
      </c>
      <c r="I14" s="160" t="s">
        <v>479</v>
      </c>
      <c r="J14" s="160" t="s">
        <v>479</v>
      </c>
      <c r="K14" s="160" t="s">
        <v>479</v>
      </c>
      <c r="L14" s="160" t="s">
        <v>479</v>
      </c>
      <c r="M14" s="160" t="s">
        <v>479</v>
      </c>
      <c r="N14" s="160" t="s">
        <v>479</v>
      </c>
      <c r="O14" s="160" t="s">
        <v>479</v>
      </c>
      <c r="P14" s="160" t="s">
        <v>479</v>
      </c>
      <c r="Q14" s="160" t="s">
        <v>479</v>
      </c>
    </row>
    <row r="15" spans="1:17" s="359" customFormat="1" ht="31">
      <c r="A15" s="360">
        <v>7</v>
      </c>
      <c r="B15" s="159" t="s">
        <v>445</v>
      </c>
      <c r="C15" s="160" t="s">
        <v>480</v>
      </c>
      <c r="D15" s="160" t="s">
        <v>481</v>
      </c>
      <c r="E15" s="160" t="s">
        <v>481</v>
      </c>
      <c r="F15" s="160" t="s">
        <v>481</v>
      </c>
      <c r="G15" s="160" t="s">
        <v>481</v>
      </c>
      <c r="H15" s="160" t="s">
        <v>481</v>
      </c>
      <c r="I15" s="160" t="s">
        <v>481</v>
      </c>
      <c r="J15" s="160" t="s">
        <v>481</v>
      </c>
      <c r="K15" s="160" t="s">
        <v>481</v>
      </c>
      <c r="L15" s="160" t="s">
        <v>481</v>
      </c>
      <c r="M15" s="160" t="s">
        <v>481</v>
      </c>
      <c r="N15" s="160" t="s">
        <v>481</v>
      </c>
      <c r="O15" s="160" t="s">
        <v>481</v>
      </c>
      <c r="P15" s="160" t="s">
        <v>481</v>
      </c>
      <c r="Q15" s="160" t="s">
        <v>481</v>
      </c>
    </row>
    <row r="16" spans="1:17" s="359" customFormat="1" ht="15.5">
      <c r="A16" s="360">
        <v>8</v>
      </c>
      <c r="B16" s="159" t="s">
        <v>494</v>
      </c>
      <c r="C16" s="361">
        <v>556993.61572200002</v>
      </c>
      <c r="D16" s="361" t="s">
        <v>77</v>
      </c>
      <c r="E16" s="361">
        <v>111430.05409400001</v>
      </c>
      <c r="F16" s="361">
        <v>111430.05409400001</v>
      </c>
      <c r="G16" s="361">
        <v>111430.05409400001</v>
      </c>
      <c r="H16" s="361">
        <v>111430.05409400001</v>
      </c>
      <c r="I16" s="361">
        <v>148573.40545799999</v>
      </c>
      <c r="J16" s="361">
        <v>148573.40545799999</v>
      </c>
      <c r="K16" s="361">
        <v>111430.05409400001</v>
      </c>
      <c r="L16" s="361">
        <v>111430.05409400001</v>
      </c>
      <c r="M16" s="361">
        <v>111491.20306699999</v>
      </c>
      <c r="N16" s="361">
        <v>185716.756823</v>
      </c>
      <c r="O16" s="361">
        <v>122573.059503</v>
      </c>
      <c r="P16" s="361">
        <v>74286.702728999997</v>
      </c>
      <c r="Q16" s="361">
        <v>74286.702728999997</v>
      </c>
    </row>
    <row r="17" spans="1:17 16335:16335" s="359" customFormat="1" ht="15.5">
      <c r="A17" s="360">
        <v>9</v>
      </c>
      <c r="B17" s="159" t="s">
        <v>446</v>
      </c>
      <c r="C17" s="361">
        <v>561876</v>
      </c>
      <c r="D17" s="361">
        <v>160536</v>
      </c>
      <c r="E17" s="361">
        <v>108503.64748820136</v>
      </c>
      <c r="F17" s="361">
        <v>108503.64748820136</v>
      </c>
      <c r="G17" s="361">
        <v>108503.64748820136</v>
      </c>
      <c r="H17" s="361">
        <v>108503.64748820136</v>
      </c>
      <c r="I17" s="361">
        <v>144671.52998426848</v>
      </c>
      <c r="J17" s="361">
        <v>144671.52998426848</v>
      </c>
      <c r="K17" s="361">
        <v>108503.64748820136</v>
      </c>
      <c r="L17" s="361">
        <v>108503.64748820136</v>
      </c>
      <c r="M17" s="361">
        <v>180839.4124803356</v>
      </c>
      <c r="N17" s="361">
        <v>180839.4124803356</v>
      </c>
      <c r="O17" s="361">
        <v>119354.01223702148</v>
      </c>
      <c r="P17" s="361">
        <v>72335.764992134238</v>
      </c>
      <c r="Q17" s="361">
        <v>72335.764992134238</v>
      </c>
    </row>
    <row r="18" spans="1:17 16335:16335" s="359" customFormat="1" ht="46.5">
      <c r="A18" s="360">
        <v>10</v>
      </c>
      <c r="B18" s="159" t="s">
        <v>447</v>
      </c>
      <c r="C18" s="160" t="s">
        <v>482</v>
      </c>
      <c r="D18" s="160" t="s">
        <v>482</v>
      </c>
      <c r="E18" s="160" t="s">
        <v>482</v>
      </c>
      <c r="F18" s="160" t="s">
        <v>482</v>
      </c>
      <c r="G18" s="160" t="s">
        <v>482</v>
      </c>
      <c r="H18" s="160" t="s">
        <v>482</v>
      </c>
      <c r="I18" s="160" t="s">
        <v>482</v>
      </c>
      <c r="J18" s="160" t="s">
        <v>482</v>
      </c>
      <c r="K18" s="160" t="s">
        <v>482</v>
      </c>
      <c r="L18" s="160" t="s">
        <v>482</v>
      </c>
      <c r="M18" s="160" t="s">
        <v>482</v>
      </c>
      <c r="N18" s="160" t="s">
        <v>482</v>
      </c>
      <c r="O18" s="160" t="s">
        <v>482</v>
      </c>
      <c r="P18" s="160" t="s">
        <v>482</v>
      </c>
      <c r="Q18" s="160" t="s">
        <v>482</v>
      </c>
    </row>
    <row r="19" spans="1:17 16335:16335" s="359" customFormat="1" ht="15.5">
      <c r="A19" s="360">
        <v>11</v>
      </c>
      <c r="B19" s="159" t="s">
        <v>448</v>
      </c>
      <c r="C19" s="362">
        <v>44490</v>
      </c>
      <c r="D19" s="362">
        <v>43845</v>
      </c>
      <c r="E19" s="362">
        <v>39570</v>
      </c>
      <c r="F19" s="362">
        <v>39692</v>
      </c>
      <c r="G19" s="362">
        <v>40360</v>
      </c>
      <c r="H19" s="362">
        <v>40360</v>
      </c>
      <c r="I19" s="362">
        <v>40634</v>
      </c>
      <c r="J19" s="362">
        <v>40634</v>
      </c>
      <c r="K19" s="362">
        <v>41883</v>
      </c>
      <c r="L19" s="362">
        <v>41883</v>
      </c>
      <c r="M19" s="362">
        <v>36951</v>
      </c>
      <c r="N19" s="362">
        <v>43891</v>
      </c>
      <c r="O19" s="362">
        <v>44418</v>
      </c>
      <c r="P19" s="362">
        <v>39388</v>
      </c>
      <c r="Q19" s="362">
        <v>39417</v>
      </c>
    </row>
    <row r="20" spans="1:17 16335:16335" s="359" customFormat="1" ht="15.5">
      <c r="A20" s="360">
        <v>12</v>
      </c>
      <c r="B20" s="159" t="s">
        <v>449</v>
      </c>
      <c r="C20" s="160" t="s">
        <v>483</v>
      </c>
      <c r="D20" s="160" t="s">
        <v>484</v>
      </c>
      <c r="E20" s="160" t="s">
        <v>484</v>
      </c>
      <c r="F20" s="160" t="s">
        <v>484</v>
      </c>
      <c r="G20" s="160" t="s">
        <v>484</v>
      </c>
      <c r="H20" s="160" t="s">
        <v>484</v>
      </c>
      <c r="I20" s="160" t="s">
        <v>484</v>
      </c>
      <c r="J20" s="160" t="s">
        <v>484</v>
      </c>
      <c r="K20" s="160" t="s">
        <v>484</v>
      </c>
      <c r="L20" s="160" t="s">
        <v>484</v>
      </c>
      <c r="M20" s="160" t="s">
        <v>484</v>
      </c>
      <c r="N20" s="160" t="s">
        <v>484</v>
      </c>
      <c r="O20" s="160" t="s">
        <v>484</v>
      </c>
      <c r="P20" s="160" t="s">
        <v>484</v>
      </c>
      <c r="Q20" s="160" t="s">
        <v>484</v>
      </c>
    </row>
    <row r="21" spans="1:17 16335:16335" s="359" customFormat="1" ht="15.5">
      <c r="A21" s="360">
        <v>13</v>
      </c>
      <c r="B21" s="159" t="s">
        <v>450</v>
      </c>
      <c r="C21" s="160" t="s">
        <v>483</v>
      </c>
      <c r="D21" s="362">
        <v>47504</v>
      </c>
      <c r="E21" s="362">
        <v>48701</v>
      </c>
      <c r="F21" s="362">
        <v>50465</v>
      </c>
      <c r="G21" s="362">
        <v>49491</v>
      </c>
      <c r="H21" s="362">
        <v>51318</v>
      </c>
      <c r="I21" s="362">
        <v>47939</v>
      </c>
      <c r="J21" s="362">
        <v>51592</v>
      </c>
      <c r="K21" s="362">
        <v>49188</v>
      </c>
      <c r="L21" s="362">
        <v>51014</v>
      </c>
      <c r="M21" s="362">
        <v>46266</v>
      </c>
      <c r="N21" s="362">
        <v>49553</v>
      </c>
      <c r="O21" s="362">
        <v>46997</v>
      </c>
      <c r="P21" s="362">
        <v>48520</v>
      </c>
      <c r="Q21" s="362">
        <v>48549</v>
      </c>
    </row>
    <row r="22" spans="1:17 16335:16335" s="359" customFormat="1" ht="15.5">
      <c r="A22" s="360">
        <v>14</v>
      </c>
      <c r="B22" s="159" t="s">
        <v>451</v>
      </c>
      <c r="C22" s="160" t="s">
        <v>485</v>
      </c>
      <c r="D22" s="160" t="s">
        <v>162</v>
      </c>
      <c r="E22" s="160" t="s">
        <v>162</v>
      </c>
      <c r="F22" s="160" t="s">
        <v>162</v>
      </c>
      <c r="G22" s="160" t="s">
        <v>162</v>
      </c>
      <c r="H22" s="160" t="s">
        <v>162</v>
      </c>
      <c r="I22" s="160" t="s">
        <v>162</v>
      </c>
      <c r="J22" s="160" t="s">
        <v>162</v>
      </c>
      <c r="K22" s="160" t="s">
        <v>162</v>
      </c>
      <c r="L22" s="160" t="s">
        <v>162</v>
      </c>
      <c r="M22" s="160" t="s">
        <v>162</v>
      </c>
      <c r="N22" s="160" t="s">
        <v>162</v>
      </c>
      <c r="O22" s="160" t="s">
        <v>162</v>
      </c>
      <c r="P22" s="160" t="s">
        <v>162</v>
      </c>
      <c r="Q22" s="160" t="s">
        <v>162</v>
      </c>
    </row>
    <row r="23" spans="1:17 16335:16335" s="359" customFormat="1" ht="31">
      <c r="A23" s="360">
        <v>15</v>
      </c>
      <c r="B23" s="159" t="s">
        <v>452</v>
      </c>
      <c r="C23" s="160" t="s">
        <v>486</v>
      </c>
      <c r="D23" s="160" t="s">
        <v>488</v>
      </c>
      <c r="E23" s="160" t="s">
        <v>488</v>
      </c>
      <c r="F23" s="160" t="s">
        <v>488</v>
      </c>
      <c r="G23" s="160" t="s">
        <v>488</v>
      </c>
      <c r="H23" s="160" t="s">
        <v>488</v>
      </c>
      <c r="I23" s="160" t="s">
        <v>488</v>
      </c>
      <c r="J23" s="160" t="s">
        <v>488</v>
      </c>
      <c r="K23" s="160" t="s">
        <v>488</v>
      </c>
      <c r="L23" s="160" t="s">
        <v>488</v>
      </c>
      <c r="M23" s="160" t="s">
        <v>488</v>
      </c>
      <c r="N23" s="160" t="s">
        <v>488</v>
      </c>
      <c r="O23" s="160" t="s">
        <v>488</v>
      </c>
      <c r="P23" s="160" t="s">
        <v>488</v>
      </c>
      <c r="Q23" s="160" t="s">
        <v>488</v>
      </c>
    </row>
    <row r="24" spans="1:17 16335:16335" s="359" customFormat="1" ht="31">
      <c r="A24" s="360">
        <v>16</v>
      </c>
      <c r="B24" s="159" t="s">
        <v>453</v>
      </c>
      <c r="C24" s="160" t="s">
        <v>487</v>
      </c>
      <c r="D24" s="160" t="s">
        <v>488</v>
      </c>
      <c r="E24" s="160" t="s">
        <v>488</v>
      </c>
      <c r="F24" s="160" t="s">
        <v>488</v>
      </c>
      <c r="G24" s="160" t="s">
        <v>488</v>
      </c>
      <c r="H24" s="160" t="s">
        <v>488</v>
      </c>
      <c r="I24" s="160" t="s">
        <v>488</v>
      </c>
      <c r="J24" s="160" t="s">
        <v>488</v>
      </c>
      <c r="K24" s="160" t="s">
        <v>488</v>
      </c>
      <c r="L24" s="160" t="s">
        <v>488</v>
      </c>
      <c r="M24" s="160" t="s">
        <v>488</v>
      </c>
      <c r="N24" s="160" t="s">
        <v>488</v>
      </c>
      <c r="O24" s="160" t="s">
        <v>488</v>
      </c>
      <c r="P24" s="160" t="s">
        <v>488</v>
      </c>
      <c r="Q24" s="160" t="s">
        <v>488</v>
      </c>
    </row>
    <row r="25" spans="1:17 16335:16335" s="359" customFormat="1" ht="15.5">
      <c r="A25" s="163"/>
      <c r="B25" s="240" t="s">
        <v>454</v>
      </c>
      <c r="C25" s="133"/>
      <c r="D25" s="133"/>
      <c r="E25" s="133"/>
      <c r="F25" s="133"/>
      <c r="G25" s="133"/>
      <c r="H25" s="133"/>
      <c r="I25" s="133"/>
      <c r="J25" s="133"/>
      <c r="K25" s="133"/>
      <c r="L25" s="133"/>
      <c r="M25" s="133"/>
      <c r="N25" s="133"/>
      <c r="O25" s="133"/>
      <c r="P25" s="133"/>
      <c r="Q25" s="133"/>
    </row>
    <row r="26" spans="1:17 16335:16335" s="359" customFormat="1" ht="15.5">
      <c r="A26" s="360">
        <v>17</v>
      </c>
      <c r="B26" s="159" t="s">
        <v>455</v>
      </c>
      <c r="C26" s="160" t="s">
        <v>489</v>
      </c>
      <c r="D26" s="160" t="s">
        <v>489</v>
      </c>
      <c r="E26" s="160" t="s">
        <v>489</v>
      </c>
      <c r="F26" s="160" t="s">
        <v>489</v>
      </c>
      <c r="G26" s="160" t="s">
        <v>489</v>
      </c>
      <c r="H26" s="160" t="s">
        <v>489</v>
      </c>
      <c r="I26" s="160" t="s">
        <v>489</v>
      </c>
      <c r="J26" s="160" t="s">
        <v>489</v>
      </c>
      <c r="K26" s="160" t="s">
        <v>489</v>
      </c>
      <c r="L26" s="160" t="s">
        <v>489</v>
      </c>
      <c r="M26" s="160" t="s">
        <v>489</v>
      </c>
      <c r="N26" s="160" t="s">
        <v>489</v>
      </c>
      <c r="O26" s="160" t="s">
        <v>489</v>
      </c>
      <c r="P26" s="160" t="s">
        <v>489</v>
      </c>
      <c r="Q26" s="160" t="s">
        <v>489</v>
      </c>
    </row>
    <row r="27" spans="1:17 16335:16335" s="359" customFormat="1" ht="15.5">
      <c r="A27" s="360">
        <v>18</v>
      </c>
      <c r="B27" s="159" t="s">
        <v>456</v>
      </c>
      <c r="C27" s="363">
        <v>4.6249999999999999E-2</v>
      </c>
      <c r="D27" s="363">
        <v>3.7919999999999995E-2</v>
      </c>
      <c r="E27" s="363">
        <v>4.6581999999999998E-2</v>
      </c>
      <c r="F27" s="363">
        <v>4.1713699999999999E-2</v>
      </c>
      <c r="G27" s="363">
        <v>3.925766666666667E-2</v>
      </c>
      <c r="H27" s="363">
        <v>3.7766333333333332E-2</v>
      </c>
      <c r="I27" s="363">
        <v>3.7740000000000003E-2</v>
      </c>
      <c r="J27" s="363">
        <v>3.85E-2</v>
      </c>
      <c r="K27" s="363">
        <v>0.03</v>
      </c>
      <c r="L27" s="363">
        <v>3.1E-2</v>
      </c>
      <c r="M27" s="363">
        <v>4.4109992000000001E-2</v>
      </c>
      <c r="N27" s="363">
        <v>9.4999999999999998E-3</v>
      </c>
      <c r="O27" s="363">
        <v>3.5152121212121211E-2</v>
      </c>
      <c r="P27" s="363">
        <v>4.0156999999999991E-2</v>
      </c>
      <c r="Q27" s="363">
        <v>4.0999999999999995E-2</v>
      </c>
    </row>
    <row r="28" spans="1:17 16335:16335" s="359" customFormat="1" ht="15.5">
      <c r="A28" s="360">
        <v>19</v>
      </c>
      <c r="B28" s="159" t="s">
        <v>457</v>
      </c>
      <c r="C28" s="160" t="s">
        <v>485</v>
      </c>
      <c r="D28" s="160" t="s">
        <v>162</v>
      </c>
      <c r="E28" s="160" t="s">
        <v>162</v>
      </c>
      <c r="F28" s="160" t="s">
        <v>162</v>
      </c>
      <c r="G28" s="160" t="s">
        <v>162</v>
      </c>
      <c r="H28" s="160" t="s">
        <v>162</v>
      </c>
      <c r="I28" s="160" t="s">
        <v>162</v>
      </c>
      <c r="J28" s="160" t="s">
        <v>162</v>
      </c>
      <c r="K28" s="160" t="s">
        <v>162</v>
      </c>
      <c r="L28" s="160" t="s">
        <v>162</v>
      </c>
      <c r="M28" s="160" t="s">
        <v>162</v>
      </c>
      <c r="N28" s="160" t="s">
        <v>162</v>
      </c>
      <c r="O28" s="160" t="s">
        <v>162</v>
      </c>
      <c r="P28" s="160" t="s">
        <v>162</v>
      </c>
      <c r="Q28" s="160" t="s">
        <v>162</v>
      </c>
    </row>
    <row r="29" spans="1:17 16335:16335" s="359" customFormat="1" ht="31">
      <c r="A29" s="360">
        <v>20</v>
      </c>
      <c r="B29" s="159" t="s">
        <v>458</v>
      </c>
      <c r="C29" s="160" t="s">
        <v>163</v>
      </c>
      <c r="D29" s="160" t="s">
        <v>497</v>
      </c>
      <c r="E29" s="160" t="s">
        <v>497</v>
      </c>
      <c r="F29" s="160" t="s">
        <v>497</v>
      </c>
      <c r="G29" s="160" t="s">
        <v>497</v>
      </c>
      <c r="H29" s="160" t="s">
        <v>497</v>
      </c>
      <c r="I29" s="160" t="s">
        <v>497</v>
      </c>
      <c r="J29" s="160" t="s">
        <v>497</v>
      </c>
      <c r="K29" s="160" t="s">
        <v>497</v>
      </c>
      <c r="L29" s="160" t="s">
        <v>497</v>
      </c>
      <c r="M29" s="160" t="s">
        <v>497</v>
      </c>
      <c r="N29" s="160" t="s">
        <v>497</v>
      </c>
      <c r="O29" s="160" t="s">
        <v>497</v>
      </c>
      <c r="P29" s="160" t="s">
        <v>497</v>
      </c>
      <c r="Q29" s="160" t="s">
        <v>497</v>
      </c>
    </row>
    <row r="30" spans="1:17 16335:16335" s="359" customFormat="1" ht="15.5">
      <c r="A30" s="163">
        <v>21</v>
      </c>
      <c r="B30" s="236" t="s">
        <v>459</v>
      </c>
      <c r="C30" s="236"/>
      <c r="D30" s="236"/>
      <c r="E30" s="236"/>
      <c r="F30" s="236"/>
      <c r="G30" s="236"/>
      <c r="H30" s="236"/>
      <c r="I30" s="236"/>
      <c r="J30" s="236"/>
      <c r="K30" s="236"/>
      <c r="L30" s="236"/>
      <c r="M30" s="236"/>
      <c r="N30" s="236"/>
      <c r="O30" s="236"/>
      <c r="P30" s="236"/>
      <c r="Q30" s="236"/>
    </row>
    <row r="31" spans="1:17 16335:16335" s="359" customFormat="1" ht="15.5">
      <c r="A31" s="360">
        <v>22</v>
      </c>
      <c r="B31" s="159" t="s">
        <v>460</v>
      </c>
      <c r="C31" s="160" t="s">
        <v>490</v>
      </c>
      <c r="D31" s="160" t="s">
        <v>490</v>
      </c>
      <c r="E31" s="160" t="s">
        <v>490</v>
      </c>
      <c r="F31" s="160" t="s">
        <v>490</v>
      </c>
      <c r="G31" s="160" t="s">
        <v>490</v>
      </c>
      <c r="H31" s="160" t="s">
        <v>490</v>
      </c>
      <c r="I31" s="160" t="s">
        <v>490</v>
      </c>
      <c r="J31" s="160" t="s">
        <v>490</v>
      </c>
      <c r="K31" s="160" t="s">
        <v>490</v>
      </c>
      <c r="L31" s="160" t="s">
        <v>490</v>
      </c>
      <c r="M31" s="160" t="s">
        <v>490</v>
      </c>
      <c r="N31" s="160" t="s">
        <v>490</v>
      </c>
      <c r="O31" s="160" t="s">
        <v>490</v>
      </c>
      <c r="P31" s="160" t="s">
        <v>490</v>
      </c>
      <c r="Q31" s="160" t="s">
        <v>490</v>
      </c>
      <c r="XDG31" s="364"/>
    </row>
    <row r="32" spans="1:17 16335:16335" s="359" customFormat="1" ht="15.5">
      <c r="A32" s="360">
        <v>23</v>
      </c>
      <c r="B32" s="159" t="s">
        <v>461</v>
      </c>
      <c r="C32" s="160" t="s">
        <v>491</v>
      </c>
      <c r="D32" s="160" t="s">
        <v>491</v>
      </c>
      <c r="E32" s="160" t="s">
        <v>491</v>
      </c>
      <c r="F32" s="160" t="s">
        <v>491</v>
      </c>
      <c r="G32" s="160" t="s">
        <v>491</v>
      </c>
      <c r="H32" s="160" t="s">
        <v>491</v>
      </c>
      <c r="I32" s="160" t="s">
        <v>491</v>
      </c>
      <c r="J32" s="160" t="s">
        <v>491</v>
      </c>
      <c r="K32" s="160" t="s">
        <v>491</v>
      </c>
      <c r="L32" s="160" t="s">
        <v>491</v>
      </c>
      <c r="M32" s="160" t="s">
        <v>491</v>
      </c>
      <c r="N32" s="160" t="s">
        <v>491</v>
      </c>
      <c r="O32" s="160" t="s">
        <v>491</v>
      </c>
      <c r="P32" s="160" t="s">
        <v>491</v>
      </c>
      <c r="Q32" s="160" t="s">
        <v>491</v>
      </c>
      <c r="XDG32" s="364"/>
    </row>
    <row r="33" spans="1:17 16335:16335" s="359" customFormat="1" ht="15.5">
      <c r="A33" s="360">
        <v>24</v>
      </c>
      <c r="B33" s="179" t="s">
        <v>462</v>
      </c>
      <c r="C33" s="160" t="s">
        <v>77</v>
      </c>
      <c r="D33" s="160" t="s">
        <v>77</v>
      </c>
      <c r="E33" s="160" t="s">
        <v>77</v>
      </c>
      <c r="F33" s="160" t="s">
        <v>77</v>
      </c>
      <c r="G33" s="160" t="s">
        <v>77</v>
      </c>
      <c r="H33" s="160" t="s">
        <v>77</v>
      </c>
      <c r="I33" s="160" t="s">
        <v>77</v>
      </c>
      <c r="J33" s="160" t="s">
        <v>77</v>
      </c>
      <c r="K33" s="160" t="s">
        <v>77</v>
      </c>
      <c r="L33" s="160" t="s">
        <v>77</v>
      </c>
      <c r="M33" s="160" t="s">
        <v>77</v>
      </c>
      <c r="N33" s="160" t="s">
        <v>77</v>
      </c>
      <c r="O33" s="160" t="s">
        <v>77</v>
      </c>
      <c r="P33" s="160" t="s">
        <v>77</v>
      </c>
      <c r="Q33" s="160" t="s">
        <v>77</v>
      </c>
      <c r="XDG33" s="364"/>
    </row>
    <row r="34" spans="1:17 16335:16335" s="359" customFormat="1" ht="15.5">
      <c r="A34" s="360">
        <v>25</v>
      </c>
      <c r="B34" s="179" t="s">
        <v>463</v>
      </c>
      <c r="C34" s="160" t="s">
        <v>77</v>
      </c>
      <c r="D34" s="160" t="s">
        <v>77</v>
      </c>
      <c r="E34" s="160" t="s">
        <v>77</v>
      </c>
      <c r="F34" s="160" t="s">
        <v>77</v>
      </c>
      <c r="G34" s="160" t="s">
        <v>77</v>
      </c>
      <c r="H34" s="160" t="s">
        <v>77</v>
      </c>
      <c r="I34" s="160" t="s">
        <v>77</v>
      </c>
      <c r="J34" s="160" t="s">
        <v>77</v>
      </c>
      <c r="K34" s="160" t="s">
        <v>77</v>
      </c>
      <c r="L34" s="160" t="s">
        <v>77</v>
      </c>
      <c r="M34" s="160" t="s">
        <v>77</v>
      </c>
      <c r="N34" s="160" t="s">
        <v>77</v>
      </c>
      <c r="O34" s="160" t="s">
        <v>77</v>
      </c>
      <c r="P34" s="160" t="s">
        <v>77</v>
      </c>
      <c r="Q34" s="160" t="s">
        <v>77</v>
      </c>
      <c r="XDG34" s="364"/>
    </row>
    <row r="35" spans="1:17 16335:16335" s="359" customFormat="1" ht="15.5">
      <c r="A35" s="360">
        <v>26</v>
      </c>
      <c r="B35" s="179" t="s">
        <v>464</v>
      </c>
      <c r="C35" s="160" t="s">
        <v>77</v>
      </c>
      <c r="D35" s="160" t="s">
        <v>77</v>
      </c>
      <c r="E35" s="160" t="s">
        <v>77</v>
      </c>
      <c r="F35" s="160" t="s">
        <v>77</v>
      </c>
      <c r="G35" s="160" t="s">
        <v>77</v>
      </c>
      <c r="H35" s="160" t="s">
        <v>77</v>
      </c>
      <c r="I35" s="160" t="s">
        <v>77</v>
      </c>
      <c r="J35" s="160" t="s">
        <v>77</v>
      </c>
      <c r="K35" s="160" t="s">
        <v>77</v>
      </c>
      <c r="L35" s="160" t="s">
        <v>77</v>
      </c>
      <c r="M35" s="160" t="s">
        <v>77</v>
      </c>
      <c r="N35" s="160" t="s">
        <v>77</v>
      </c>
      <c r="O35" s="160" t="s">
        <v>77</v>
      </c>
      <c r="P35" s="160" t="s">
        <v>77</v>
      </c>
      <c r="Q35" s="160" t="s">
        <v>77</v>
      </c>
      <c r="XDG35" s="364"/>
    </row>
    <row r="36" spans="1:17 16335:16335" s="359" customFormat="1" ht="15.5">
      <c r="A36" s="163">
        <v>27</v>
      </c>
      <c r="B36" s="236" t="s">
        <v>465</v>
      </c>
      <c r="C36" s="236"/>
      <c r="D36" s="236"/>
      <c r="E36" s="236"/>
      <c r="F36" s="236"/>
      <c r="G36" s="236"/>
      <c r="H36" s="236"/>
      <c r="I36" s="236"/>
      <c r="J36" s="236"/>
      <c r="K36" s="236"/>
      <c r="L36" s="236"/>
      <c r="M36" s="236"/>
      <c r="N36" s="236"/>
      <c r="O36" s="236"/>
      <c r="P36" s="236"/>
      <c r="Q36" s="236"/>
    </row>
    <row r="37" spans="1:17 16335:16335" s="359" customFormat="1" ht="15.5">
      <c r="A37" s="360">
        <v>28</v>
      </c>
      <c r="B37" s="179" t="s">
        <v>466</v>
      </c>
      <c r="C37" s="160" t="s">
        <v>77</v>
      </c>
      <c r="D37" s="160" t="s">
        <v>77</v>
      </c>
      <c r="E37" s="160" t="s">
        <v>77</v>
      </c>
      <c r="F37" s="160" t="s">
        <v>77</v>
      </c>
      <c r="G37" s="160" t="s">
        <v>77</v>
      </c>
      <c r="H37" s="160" t="s">
        <v>77</v>
      </c>
      <c r="I37" s="160" t="s">
        <v>77</v>
      </c>
      <c r="J37" s="160" t="s">
        <v>77</v>
      </c>
      <c r="K37" s="160" t="s">
        <v>77</v>
      </c>
      <c r="L37" s="160" t="s">
        <v>77</v>
      </c>
      <c r="M37" s="160" t="s">
        <v>77</v>
      </c>
      <c r="N37" s="160" t="s">
        <v>77</v>
      </c>
      <c r="O37" s="160" t="s">
        <v>77</v>
      </c>
      <c r="P37" s="160" t="s">
        <v>77</v>
      </c>
      <c r="Q37" s="160" t="s">
        <v>77</v>
      </c>
      <c r="XDG37" s="364"/>
    </row>
    <row r="38" spans="1:17 16335:16335" s="359" customFormat="1" ht="15.5">
      <c r="A38" s="360">
        <v>29</v>
      </c>
      <c r="B38" s="179" t="s">
        <v>467</v>
      </c>
      <c r="C38" s="160" t="s">
        <v>77</v>
      </c>
      <c r="D38" s="160" t="s">
        <v>77</v>
      </c>
      <c r="E38" s="160" t="s">
        <v>77</v>
      </c>
      <c r="F38" s="160" t="s">
        <v>77</v>
      </c>
      <c r="G38" s="160" t="s">
        <v>77</v>
      </c>
      <c r="H38" s="160" t="s">
        <v>77</v>
      </c>
      <c r="I38" s="160" t="s">
        <v>77</v>
      </c>
      <c r="J38" s="160" t="s">
        <v>77</v>
      </c>
      <c r="K38" s="160" t="s">
        <v>77</v>
      </c>
      <c r="L38" s="160" t="s">
        <v>77</v>
      </c>
      <c r="M38" s="160" t="s">
        <v>77</v>
      </c>
      <c r="N38" s="160" t="s">
        <v>77</v>
      </c>
      <c r="O38" s="160" t="s">
        <v>77</v>
      </c>
      <c r="P38" s="160" t="s">
        <v>77</v>
      </c>
      <c r="Q38" s="160" t="s">
        <v>77</v>
      </c>
      <c r="XDG38" s="364"/>
    </row>
    <row r="39" spans="1:17 16335:16335" s="359" customFormat="1" ht="15.5">
      <c r="A39" s="360">
        <v>30</v>
      </c>
      <c r="B39" s="159" t="s">
        <v>468</v>
      </c>
      <c r="C39" s="160" t="s">
        <v>161</v>
      </c>
      <c r="D39" s="160"/>
      <c r="E39" s="160"/>
      <c r="F39" s="160"/>
      <c r="G39" s="160"/>
      <c r="H39" s="160"/>
      <c r="I39" s="160"/>
      <c r="J39" s="160"/>
      <c r="K39" s="160"/>
      <c r="L39" s="160"/>
      <c r="M39" s="160"/>
      <c r="N39" s="160"/>
      <c r="O39" s="160"/>
      <c r="P39" s="160"/>
      <c r="Q39" s="160"/>
      <c r="XDG39" s="364"/>
    </row>
    <row r="40" spans="1:17 16335:16335" s="359" customFormat="1" ht="46.5">
      <c r="A40" s="360">
        <v>31</v>
      </c>
      <c r="B40" s="179" t="s">
        <v>469</v>
      </c>
      <c r="C40" s="160" t="s">
        <v>164</v>
      </c>
      <c r="D40" s="160"/>
      <c r="E40" s="160"/>
      <c r="F40" s="160"/>
      <c r="G40" s="160"/>
      <c r="H40" s="160"/>
      <c r="I40" s="160"/>
      <c r="J40" s="160"/>
      <c r="K40" s="160"/>
      <c r="L40" s="160"/>
      <c r="M40" s="160"/>
      <c r="N40" s="160"/>
      <c r="O40" s="160"/>
      <c r="P40" s="160"/>
      <c r="Q40" s="160"/>
      <c r="XDG40" s="364"/>
    </row>
    <row r="41" spans="1:17 16335:16335" s="359" customFormat="1" ht="15.5">
      <c r="A41" s="163">
        <v>32</v>
      </c>
      <c r="B41" s="236" t="s">
        <v>470</v>
      </c>
      <c r="C41" s="236"/>
      <c r="D41" s="236"/>
      <c r="E41" s="236"/>
      <c r="F41" s="236"/>
      <c r="G41" s="236"/>
      <c r="H41" s="236"/>
      <c r="I41" s="236"/>
      <c r="J41" s="236"/>
      <c r="K41" s="236"/>
      <c r="L41" s="236"/>
      <c r="M41" s="236"/>
      <c r="N41" s="236"/>
      <c r="O41" s="236"/>
      <c r="P41" s="236"/>
      <c r="Q41" s="236"/>
    </row>
    <row r="42" spans="1:17 16335:16335" s="359" customFormat="1" ht="33.75" customHeight="1">
      <c r="A42" s="360">
        <v>33</v>
      </c>
      <c r="B42" s="179" t="s">
        <v>471</v>
      </c>
      <c r="C42" s="160" t="s">
        <v>492</v>
      </c>
      <c r="D42" s="160"/>
      <c r="E42" s="160"/>
      <c r="F42" s="160"/>
      <c r="G42" s="160"/>
      <c r="H42" s="160"/>
      <c r="I42" s="160"/>
      <c r="J42" s="160"/>
      <c r="K42" s="160"/>
      <c r="L42" s="160"/>
      <c r="M42" s="160"/>
      <c r="N42" s="160"/>
      <c r="O42" s="160"/>
      <c r="P42" s="160"/>
      <c r="Q42" s="160"/>
      <c r="XDG42" s="364"/>
    </row>
    <row r="43" spans="1:17 16335:16335" s="359" customFormat="1" ht="27.75" customHeight="1">
      <c r="A43" s="360">
        <v>34</v>
      </c>
      <c r="B43" s="179" t="s">
        <v>472</v>
      </c>
      <c r="C43" s="160" t="s">
        <v>77</v>
      </c>
      <c r="D43" s="160"/>
      <c r="E43" s="160"/>
      <c r="F43" s="160"/>
      <c r="G43" s="160"/>
      <c r="H43" s="160"/>
      <c r="I43" s="160"/>
      <c r="J43" s="160"/>
      <c r="K43" s="160"/>
      <c r="L43" s="160"/>
      <c r="M43" s="160"/>
      <c r="N43" s="160"/>
      <c r="O43" s="160"/>
      <c r="P43" s="160"/>
      <c r="Q43" s="160"/>
      <c r="XDG43" s="364"/>
    </row>
    <row r="44" spans="1:17 16335:16335" s="359" customFormat="1" ht="15.5">
      <c r="A44" s="163" t="s">
        <v>165</v>
      </c>
      <c r="B44" s="236" t="s">
        <v>473</v>
      </c>
      <c r="C44" s="236"/>
      <c r="D44" s="236"/>
      <c r="E44" s="236"/>
      <c r="F44" s="236"/>
      <c r="G44" s="236"/>
      <c r="H44" s="236"/>
      <c r="I44" s="236"/>
      <c r="J44" s="236"/>
      <c r="K44" s="236"/>
      <c r="L44" s="236"/>
      <c r="M44" s="236"/>
      <c r="N44" s="236"/>
      <c r="O44" s="236"/>
      <c r="P44" s="236"/>
      <c r="Q44" s="236"/>
    </row>
    <row r="45" spans="1:17 16335:16335" s="359" customFormat="1" ht="31">
      <c r="A45" s="163">
        <v>35</v>
      </c>
      <c r="B45" s="236" t="s">
        <v>474</v>
      </c>
      <c r="C45" s="236"/>
      <c r="D45" s="236"/>
      <c r="E45" s="236"/>
      <c r="F45" s="236"/>
      <c r="G45" s="236"/>
      <c r="H45" s="236"/>
      <c r="I45" s="236"/>
      <c r="J45" s="236"/>
      <c r="K45" s="236"/>
      <c r="L45" s="236"/>
      <c r="M45" s="236"/>
      <c r="N45" s="236"/>
      <c r="O45" s="236"/>
      <c r="P45" s="236"/>
      <c r="Q45" s="236"/>
    </row>
    <row r="46" spans="1:17 16335:16335" s="359" customFormat="1" ht="15.5">
      <c r="A46" s="360">
        <v>36</v>
      </c>
      <c r="B46" s="159" t="s">
        <v>475</v>
      </c>
      <c r="C46" s="160" t="s">
        <v>162</v>
      </c>
      <c r="D46" s="160" t="s">
        <v>162</v>
      </c>
      <c r="E46" s="160" t="s">
        <v>162</v>
      </c>
      <c r="F46" s="160" t="s">
        <v>162</v>
      </c>
      <c r="G46" s="160" t="s">
        <v>162</v>
      </c>
      <c r="H46" s="160" t="s">
        <v>162</v>
      </c>
      <c r="I46" s="160" t="s">
        <v>162</v>
      </c>
      <c r="J46" s="160" t="s">
        <v>162</v>
      </c>
      <c r="K46" s="160" t="s">
        <v>162</v>
      </c>
      <c r="L46" s="160" t="s">
        <v>162</v>
      </c>
      <c r="M46" s="160" t="s">
        <v>162</v>
      </c>
      <c r="N46" s="160" t="s">
        <v>162</v>
      </c>
      <c r="O46" s="160" t="s">
        <v>162</v>
      </c>
      <c r="P46" s="160" t="s">
        <v>162</v>
      </c>
      <c r="Q46" s="160" t="s">
        <v>162</v>
      </c>
      <c r="XDG46" s="364"/>
    </row>
    <row r="47" spans="1:17 16335:16335" s="359" customFormat="1" ht="15.5">
      <c r="A47" s="360">
        <v>37</v>
      </c>
      <c r="B47" s="179" t="s">
        <v>476</v>
      </c>
      <c r="C47" s="160" t="s">
        <v>77</v>
      </c>
      <c r="D47" s="160" t="s">
        <v>77</v>
      </c>
      <c r="E47" s="160" t="s">
        <v>77</v>
      </c>
      <c r="F47" s="160" t="s">
        <v>77</v>
      </c>
      <c r="G47" s="160" t="s">
        <v>77</v>
      </c>
      <c r="H47" s="160" t="s">
        <v>77</v>
      </c>
      <c r="I47" s="160" t="s">
        <v>77</v>
      </c>
      <c r="J47" s="160" t="s">
        <v>77</v>
      </c>
      <c r="K47" s="160" t="s">
        <v>77</v>
      </c>
      <c r="L47" s="160" t="s">
        <v>77</v>
      </c>
      <c r="M47" s="160" t="s">
        <v>77</v>
      </c>
      <c r="N47" s="160" t="s">
        <v>77</v>
      </c>
      <c r="O47" s="160" t="s">
        <v>77</v>
      </c>
      <c r="P47" s="160" t="s">
        <v>77</v>
      </c>
      <c r="Q47" s="160" t="s">
        <v>77</v>
      </c>
      <c r="XDG47" s="364"/>
    </row>
    <row r="48" spans="1:17 16335:16335" s="359" customFormat="1" ht="16.399999999999999" customHeight="1">
      <c r="A48" s="347"/>
      <c r="D48" s="55"/>
      <c r="E48" s="365"/>
      <c r="XDG48" s="364"/>
    </row>
    <row r="49" spans="1:17 16335:16335" s="359" customFormat="1" ht="59.5" customHeight="1">
      <c r="A49" s="347"/>
      <c r="B49" s="366" t="s">
        <v>493</v>
      </c>
      <c r="D49" s="345"/>
      <c r="E49" s="365"/>
      <c r="XDG49" s="364"/>
    </row>
    <row r="50" spans="1:17 16335:16335" s="359" customFormat="1" ht="16.399999999999999" customHeight="1">
      <c r="A50" s="347"/>
      <c r="B50" s="57"/>
    </row>
    <row r="51" spans="1:17 16335:16335" s="359" customFormat="1" ht="15.5">
      <c r="A51" s="347"/>
      <c r="B51" s="159" t="s">
        <v>495</v>
      </c>
      <c r="C51" s="160">
        <v>15353669</v>
      </c>
      <c r="D51" s="160">
        <v>10176024</v>
      </c>
      <c r="E51" s="160" t="s">
        <v>146</v>
      </c>
      <c r="F51" s="160" t="s">
        <v>147</v>
      </c>
      <c r="G51" s="160" t="s">
        <v>148</v>
      </c>
      <c r="H51" s="160" t="s">
        <v>149</v>
      </c>
      <c r="I51" s="160" t="s">
        <v>150</v>
      </c>
      <c r="J51" s="160" t="s">
        <v>151</v>
      </c>
      <c r="K51" s="160" t="s">
        <v>152</v>
      </c>
      <c r="L51" s="160" t="s">
        <v>153</v>
      </c>
      <c r="M51" s="160" t="s">
        <v>154</v>
      </c>
      <c r="N51" s="160" t="s">
        <v>155</v>
      </c>
      <c r="O51" s="160" t="s">
        <v>156</v>
      </c>
      <c r="P51" s="160" t="s">
        <v>157</v>
      </c>
      <c r="Q51" s="160" t="s">
        <v>158</v>
      </c>
    </row>
    <row r="52" spans="1:17 16335:16335" s="359" customFormat="1" ht="15" customHeight="1">
      <c r="A52" s="347"/>
      <c r="B52" s="159" t="s">
        <v>496</v>
      </c>
      <c r="C52" s="367">
        <v>700000000</v>
      </c>
      <c r="D52" s="367">
        <v>200000000</v>
      </c>
      <c r="E52" s="367">
        <v>135176717.3571054</v>
      </c>
      <c r="F52" s="367">
        <v>135176717.3571054</v>
      </c>
      <c r="G52" s="367">
        <v>135176717.3571054</v>
      </c>
      <c r="H52" s="367">
        <v>135176717.3571054</v>
      </c>
      <c r="I52" s="367">
        <v>180235623.14280719</v>
      </c>
      <c r="J52" s="367">
        <v>180235623.14280719</v>
      </c>
      <c r="K52" s="367">
        <v>135176717.3571054</v>
      </c>
      <c r="L52" s="367">
        <v>135176717.3571054</v>
      </c>
      <c r="M52" s="367">
        <v>225294528.92850903</v>
      </c>
      <c r="N52" s="367">
        <v>225294528.92850903</v>
      </c>
      <c r="O52" s="367">
        <v>148694389.09281594</v>
      </c>
      <c r="P52" s="367">
        <v>90117811.571403593</v>
      </c>
      <c r="Q52" s="367">
        <v>90117811.571403593</v>
      </c>
    </row>
    <row r="53" spans="1:17 16335:16335" ht="16.5" hidden="1" customHeight="1"/>
    <row r="54" spans="1:17 16335:16335" ht="12.75" hidden="1" customHeight="1"/>
    <row r="55" spans="1:17 16335:16335" ht="12.75" hidden="1" customHeight="1"/>
    <row r="56" spans="1:17 16335:16335" ht="12.75" hidden="1" customHeight="1"/>
    <row r="57" spans="1:17 16335:16335" ht="12.75" hidden="1" customHeight="1"/>
    <row r="58" spans="1:17 16335:16335" ht="12.75" hidden="1" customHeight="1"/>
    <row r="59" spans="1:17 16335:16335" ht="12.75" hidden="1" customHeight="1"/>
    <row r="60" spans="1:17 16335:16335" ht="12.75" hidden="1" customHeight="1"/>
    <row r="61" spans="1:17 16335:16335" ht="12.75" hidden="1" customHeight="1"/>
    <row r="62" spans="1:17 16335:16335" ht="12.75" hidden="1" customHeight="1"/>
    <row r="63" spans="1:17 16335:16335" ht="12.75" hidden="1" customHeight="1"/>
    <row r="64" spans="1:17 16335:16335"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6.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sheetData>
  <mergeCells count="1">
    <mergeCell ref="C7:Q7"/>
  </mergeCells>
  <pageMargins left="0.7" right="0.7" top="0.75" bottom="0.75" header="0.3" footer="0.3"/>
  <pageSetup orientation="portrait" r:id="rId1"/>
  <headerFooter>
    <oddHeader>&amp;L&amp;"Calibri"&amp;10&amp;K000000Confidential&amp;1#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zoomScale="60" zoomScaleNormal="60" workbookViewId="0">
      <selection activeCell="B8" sqref="B8"/>
    </sheetView>
  </sheetViews>
  <sheetFormatPr baseColWidth="10" defaultColWidth="9.26953125" defaultRowHeight="10"/>
  <cols>
    <col min="1" max="1" width="7.7265625" style="82" customWidth="1"/>
    <col min="2" max="2" width="67.26953125" style="82" customWidth="1"/>
    <col min="3" max="4" width="20.26953125" style="82" customWidth="1"/>
    <col min="5" max="5" width="20.54296875" style="82" customWidth="1"/>
    <col min="6" max="6" width="21.453125" style="82" customWidth="1"/>
    <col min="7" max="16384" width="9.26953125" style="82"/>
  </cols>
  <sheetData>
    <row r="1" spans="1:10" s="57" customFormat="1" ht="20.25" customHeight="1">
      <c r="B1" s="23"/>
      <c r="C1" s="24"/>
      <c r="D1"/>
      <c r="F1" s="59"/>
    </row>
    <row r="2" spans="1:10" s="57" customFormat="1" ht="20.25" customHeight="1">
      <c r="B2" s="23"/>
      <c r="C2" s="24"/>
      <c r="D2"/>
      <c r="F2" s="59"/>
    </row>
    <row r="5" spans="1:10" ht="20">
      <c r="B5" s="33" t="s">
        <v>507</v>
      </c>
    </row>
    <row r="6" spans="1:10" ht="15.5">
      <c r="B6" s="83"/>
      <c r="C6" s="84"/>
      <c r="D6" s="84"/>
    </row>
    <row r="7" spans="1:10" ht="15.5">
      <c r="A7" s="84"/>
      <c r="B7" s="83"/>
      <c r="C7" s="242" t="s">
        <v>59</v>
      </c>
      <c r="D7"/>
      <c r="E7"/>
    </row>
    <row r="8" spans="1:10" ht="15.5">
      <c r="A8" s="63"/>
      <c r="B8" s="58" t="s">
        <v>498</v>
      </c>
      <c r="C8" s="243" t="s">
        <v>203</v>
      </c>
      <c r="D8"/>
      <c r="E8"/>
    </row>
    <row r="9" spans="1:10" ht="31">
      <c r="A9" s="85">
        <v>1</v>
      </c>
      <c r="B9" s="43" t="s">
        <v>506</v>
      </c>
      <c r="C9" s="244">
        <v>69037054</v>
      </c>
      <c r="D9"/>
      <c r="E9"/>
      <c r="H9" s="392"/>
      <c r="I9" s="392"/>
      <c r="J9" s="392"/>
    </row>
    <row r="10" spans="1:10" ht="26.5" customHeight="1">
      <c r="A10" s="85">
        <v>2</v>
      </c>
      <c r="B10" s="43" t="s">
        <v>499</v>
      </c>
      <c r="C10" s="245">
        <v>-109943.75813066667</v>
      </c>
      <c r="D10"/>
      <c r="E10"/>
    </row>
    <row r="11" spans="1:10" ht="60" customHeight="1">
      <c r="A11" s="86">
        <v>3</v>
      </c>
      <c r="B11" s="236" t="s">
        <v>500</v>
      </c>
      <c r="C11" s="266"/>
      <c r="D11"/>
      <c r="E11"/>
    </row>
    <row r="12" spans="1:10" ht="15.5">
      <c r="A12" s="85">
        <v>4</v>
      </c>
      <c r="B12" s="43" t="s">
        <v>501</v>
      </c>
      <c r="C12" s="246">
        <v>-7856706.5700547695</v>
      </c>
      <c r="D12"/>
      <c r="E12"/>
    </row>
    <row r="13" spans="1:10" ht="31">
      <c r="A13" s="85">
        <v>5</v>
      </c>
      <c r="B13" s="236" t="s">
        <v>502</v>
      </c>
      <c r="C13" s="266" t="s">
        <v>62</v>
      </c>
      <c r="D13"/>
      <c r="E13"/>
    </row>
    <row r="14" spans="1:10" ht="28" customHeight="1">
      <c r="A14" s="85">
        <v>6</v>
      </c>
      <c r="B14" s="43" t="s">
        <v>503</v>
      </c>
      <c r="C14" s="244">
        <v>2374642.50844055</v>
      </c>
      <c r="D14"/>
      <c r="E14"/>
      <c r="F14" s="87"/>
    </row>
    <row r="15" spans="1:10" ht="46.5">
      <c r="A15" s="86">
        <v>7</v>
      </c>
      <c r="B15" s="43" t="s">
        <v>504</v>
      </c>
      <c r="C15" s="247">
        <v>-65619.150116000004</v>
      </c>
      <c r="D15"/>
      <c r="E15"/>
      <c r="F15" s="35"/>
    </row>
    <row r="16" spans="1:10" ht="15.5">
      <c r="A16" s="85">
        <v>8</v>
      </c>
      <c r="B16" s="88" t="s">
        <v>505</v>
      </c>
      <c r="C16" s="248">
        <v>63379427.030139111</v>
      </c>
      <c r="D16"/>
      <c r="E16"/>
      <c r="F16" s="35"/>
    </row>
    <row r="17" spans="1:4" ht="15.5">
      <c r="A17" s="84"/>
      <c r="B17" s="84"/>
    </row>
    <row r="18" spans="1:4" ht="15.5">
      <c r="A18" s="84"/>
      <c r="B18" s="84"/>
    </row>
    <row r="19" spans="1:4" ht="15.5">
      <c r="A19" s="84"/>
      <c r="B19" s="84"/>
    </row>
    <row r="20" spans="1:4" ht="15.5">
      <c r="A20" s="84"/>
      <c r="B20" s="84"/>
      <c r="C20" s="84"/>
      <c r="D20" s="84"/>
    </row>
  </sheetData>
  <mergeCells count="1">
    <mergeCell ref="H9:J9"/>
  </mergeCells>
  <pageMargins left="0.7" right="0.7" top="0.75" bottom="0.75" header="0.3" footer="0.3"/>
  <pageSetup orientation="portrait" r:id="rId1"/>
  <headerFooter>
    <oddHeader>&amp;L&amp;"Calibri"&amp;10&amp;K000000Confidential&amp;1#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J38"/>
  <sheetViews>
    <sheetView showGridLines="0" zoomScale="80" zoomScaleNormal="80" workbookViewId="0">
      <selection activeCell="B7" sqref="B7"/>
    </sheetView>
  </sheetViews>
  <sheetFormatPr baseColWidth="10" defaultColWidth="11.54296875" defaultRowHeight="14"/>
  <cols>
    <col min="1" max="1" width="7.7265625" style="89" customWidth="1"/>
    <col min="2" max="2" width="94" style="89" customWidth="1"/>
    <col min="3" max="4" width="25" style="89" customWidth="1"/>
    <col min="5" max="16384" width="11.54296875" style="89"/>
  </cols>
  <sheetData>
    <row r="1" spans="1:7" s="57" customFormat="1" ht="20.25" customHeight="1">
      <c r="B1" s="23"/>
      <c r="C1" s="24"/>
      <c r="D1" s="24"/>
      <c r="F1" s="59"/>
    </row>
    <row r="2" spans="1:7" s="57" customFormat="1" ht="20.25" customHeight="1">
      <c r="B2" s="23"/>
      <c r="C2" s="24"/>
      <c r="D2" s="24"/>
      <c r="F2" s="59"/>
    </row>
    <row r="5" spans="1:7" s="22" customFormat="1" ht="21">
      <c r="A5" s="33"/>
      <c r="B5" s="33" t="s">
        <v>508</v>
      </c>
      <c r="C5" s="33"/>
      <c r="D5" s="392"/>
      <c r="E5" s="392"/>
      <c r="F5" s="392"/>
      <c r="G5" s="392"/>
    </row>
    <row r="6" spans="1:7" ht="20">
      <c r="A6" s="33"/>
      <c r="B6" s="33"/>
      <c r="C6" s="33"/>
      <c r="D6" s="33"/>
    </row>
    <row r="7" spans="1:7" ht="15.5">
      <c r="A7" s="83"/>
      <c r="B7" s="58" t="s">
        <v>498</v>
      </c>
      <c r="C7" s="249" t="s">
        <v>59</v>
      </c>
      <c r="D7" s="249" t="s">
        <v>60</v>
      </c>
      <c r="E7"/>
    </row>
    <row r="8" spans="1:7" ht="15.5">
      <c r="A8" s="90"/>
      <c r="B8" s="69" t="s">
        <v>509</v>
      </c>
      <c r="C8" s="250" t="s">
        <v>203</v>
      </c>
      <c r="D8" s="250" t="s">
        <v>203</v>
      </c>
      <c r="E8"/>
    </row>
    <row r="9" spans="1:7" ht="15.5">
      <c r="A9" s="90">
        <v>1</v>
      </c>
      <c r="B9" s="43" t="s">
        <v>510</v>
      </c>
      <c r="C9" s="251">
        <v>57807721.879021339</v>
      </c>
      <c r="D9" s="244">
        <v>57036066</v>
      </c>
      <c r="E9"/>
    </row>
    <row r="10" spans="1:7" ht="15.5">
      <c r="A10" s="90">
        <v>2</v>
      </c>
      <c r="B10" s="43" t="s">
        <v>511</v>
      </c>
      <c r="C10" s="252">
        <v>-109943.758130667</v>
      </c>
      <c r="D10" s="368">
        <v>-119300</v>
      </c>
      <c r="E10" s="165"/>
    </row>
    <row r="11" spans="1:7" ht="15.5">
      <c r="A11" s="90">
        <v>3</v>
      </c>
      <c r="B11" s="43" t="s">
        <v>512</v>
      </c>
      <c r="C11" s="244">
        <f>+C9+C10</f>
        <v>57697778.12089067</v>
      </c>
      <c r="D11" s="244">
        <v>56916766</v>
      </c>
      <c r="E11"/>
    </row>
    <row r="12" spans="1:7" ht="15.5">
      <c r="A12" s="90"/>
      <c r="B12" s="69" t="s">
        <v>513</v>
      </c>
      <c r="C12" s="253"/>
      <c r="D12" s="254" t="s">
        <v>62</v>
      </c>
      <c r="E12"/>
    </row>
    <row r="13" spans="1:7" ht="31">
      <c r="A13" s="259">
        <v>4</v>
      </c>
      <c r="B13" s="43" t="s">
        <v>514</v>
      </c>
      <c r="C13" s="251">
        <v>3307006.8733442305</v>
      </c>
      <c r="D13" s="244">
        <v>3024595</v>
      </c>
      <c r="E13"/>
    </row>
    <row r="14" spans="1:7" ht="15.5">
      <c r="A14" s="90">
        <v>5</v>
      </c>
      <c r="B14" s="236" t="s">
        <v>515</v>
      </c>
      <c r="C14" s="260"/>
      <c r="D14" s="261" t="s">
        <v>62</v>
      </c>
      <c r="E14"/>
    </row>
    <row r="15" spans="1:7" ht="31">
      <c r="A15" s="90">
        <v>6</v>
      </c>
      <c r="B15" s="236" t="s">
        <v>516</v>
      </c>
      <c r="C15" s="260"/>
      <c r="D15" s="261" t="s">
        <v>62</v>
      </c>
      <c r="E15"/>
    </row>
    <row r="16" spans="1:7" ht="31">
      <c r="A16" s="90">
        <v>7</v>
      </c>
      <c r="B16" s="236" t="s">
        <v>517</v>
      </c>
      <c r="C16" s="260"/>
      <c r="D16" s="261" t="s">
        <v>62</v>
      </c>
      <c r="E16"/>
    </row>
    <row r="17" spans="1:16338" ht="15.5">
      <c r="A17" s="90">
        <v>8</v>
      </c>
      <c r="B17" s="236" t="s">
        <v>518</v>
      </c>
      <c r="C17" s="260"/>
      <c r="D17" s="261" t="s">
        <v>62</v>
      </c>
      <c r="E17"/>
    </row>
    <row r="18" spans="1:16338" ht="15.5">
      <c r="A18" s="90">
        <v>9</v>
      </c>
      <c r="B18" s="236" t="s">
        <v>519</v>
      </c>
      <c r="C18" s="260"/>
      <c r="D18" s="261" t="s">
        <v>62</v>
      </c>
      <c r="E18"/>
    </row>
    <row r="19" spans="1:16338" ht="15.5">
      <c r="A19" s="90">
        <v>10</v>
      </c>
      <c r="B19" s="236" t="s">
        <v>520</v>
      </c>
      <c r="C19" s="260"/>
      <c r="D19" s="261" t="s">
        <v>62</v>
      </c>
      <c r="E19"/>
    </row>
    <row r="20" spans="1:16338" ht="15.5">
      <c r="A20" s="90">
        <v>11</v>
      </c>
      <c r="B20" s="43" t="s">
        <v>521</v>
      </c>
      <c r="C20" s="251">
        <f>+C13</f>
        <v>3307006.8733442305</v>
      </c>
      <c r="D20" s="244">
        <v>3024595</v>
      </c>
      <c r="E20"/>
    </row>
    <row r="21" spans="1:16338" ht="15.5">
      <c r="A21" s="90"/>
      <c r="B21" s="69" t="s">
        <v>522</v>
      </c>
      <c r="C21" s="253"/>
      <c r="D21" s="254" t="s">
        <v>62</v>
      </c>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row>
    <row r="22" spans="1:16338" ht="31">
      <c r="A22" s="90">
        <v>12</v>
      </c>
      <c r="B22" s="236" t="s">
        <v>523</v>
      </c>
      <c r="C22" s="260"/>
      <c r="D22" s="261" t="s">
        <v>62</v>
      </c>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row>
    <row r="23" spans="1:16338" ht="15.5">
      <c r="A23" s="90">
        <v>13</v>
      </c>
      <c r="B23" s="236" t="s">
        <v>524</v>
      </c>
      <c r="C23" s="260"/>
      <c r="D23" s="261" t="s">
        <v>62</v>
      </c>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row>
    <row r="24" spans="1:16338" ht="15.5">
      <c r="A24" s="90">
        <v>14</v>
      </c>
      <c r="B24" s="236" t="s">
        <v>525</v>
      </c>
      <c r="C24" s="260"/>
      <c r="D24" s="261" t="s">
        <v>62</v>
      </c>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row>
    <row r="25" spans="1:16338" ht="15.5">
      <c r="A25" s="90">
        <v>15</v>
      </c>
      <c r="B25" s="236" t="s">
        <v>526</v>
      </c>
      <c r="C25" s="260"/>
      <c r="D25" s="261" t="s">
        <v>62</v>
      </c>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row>
    <row r="26" spans="1:16338" ht="15.5">
      <c r="A26" s="90">
        <v>16</v>
      </c>
      <c r="B26" s="236" t="s">
        <v>527</v>
      </c>
      <c r="C26" s="260"/>
      <c r="D26" s="261" t="s">
        <v>62</v>
      </c>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row>
    <row r="27" spans="1:16338" ht="15.5">
      <c r="A27" s="90"/>
      <c r="B27" s="69" t="s">
        <v>528</v>
      </c>
      <c r="C27" s="253"/>
      <c r="D27" s="254" t="s">
        <v>62</v>
      </c>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row>
    <row r="28" spans="1:16338" ht="15.5">
      <c r="A28" s="90">
        <v>17</v>
      </c>
      <c r="B28" s="43" t="s">
        <v>529</v>
      </c>
      <c r="C28" s="251">
        <v>11554401.105934666</v>
      </c>
      <c r="D28" s="244">
        <v>11455715</v>
      </c>
      <c r="E28"/>
      <c r="F28"/>
      <c r="G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row>
    <row r="29" spans="1:16338" ht="15.5">
      <c r="A29" s="90">
        <v>18</v>
      </c>
      <c r="B29" s="43" t="s">
        <v>530</v>
      </c>
      <c r="C29" s="255">
        <v>-9179759.4392680004</v>
      </c>
      <c r="D29" s="252">
        <v>-9013929</v>
      </c>
      <c r="E29"/>
      <c r="F29"/>
      <c r="G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row>
    <row r="30" spans="1:16338" ht="15.5">
      <c r="A30" s="90">
        <v>19</v>
      </c>
      <c r="B30" s="43" t="s">
        <v>531</v>
      </c>
      <c r="C30" s="251">
        <v>2374641.666666666</v>
      </c>
      <c r="D30" s="251">
        <v>2441786</v>
      </c>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row>
    <row r="31" spans="1:16338" ht="15.5">
      <c r="A31" s="90"/>
      <c r="B31" s="69" t="s">
        <v>532</v>
      </c>
      <c r="C31" s="253" t="s">
        <v>62</v>
      </c>
      <c r="D31" s="254" t="s">
        <v>62</v>
      </c>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row>
    <row r="32" spans="1:16338" ht="15.5">
      <c r="A32" s="90">
        <v>20</v>
      </c>
      <c r="B32" s="43" t="s">
        <v>206</v>
      </c>
      <c r="C32" s="244">
        <v>4179036.7668923335</v>
      </c>
      <c r="D32" s="244">
        <v>4148758</v>
      </c>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row>
    <row r="33" spans="1:16338" ht="15.5">
      <c r="A33" s="90">
        <v>21</v>
      </c>
      <c r="B33" s="43" t="s">
        <v>533</v>
      </c>
      <c r="C33" s="244">
        <v>63379426.660901561</v>
      </c>
      <c r="D33" s="244">
        <v>62383147</v>
      </c>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c r="NXE33"/>
      <c r="NXF33"/>
      <c r="NXG33"/>
      <c r="NXH33"/>
      <c r="NXI33"/>
      <c r="NXJ33"/>
      <c r="NXK33"/>
      <c r="NXL33"/>
      <c r="NXM33"/>
      <c r="NXN33"/>
      <c r="NXO33"/>
      <c r="NXP33"/>
      <c r="NXQ33"/>
      <c r="NXR33"/>
      <c r="NXS33"/>
      <c r="NXT33"/>
      <c r="NXU33"/>
      <c r="NXV33"/>
      <c r="NXW33"/>
      <c r="NXX33"/>
      <c r="NXY33"/>
      <c r="NXZ33"/>
      <c r="NYA33"/>
      <c r="NYB33"/>
      <c r="NYC33"/>
      <c r="NYD33"/>
      <c r="NYE33"/>
      <c r="NYF33"/>
      <c r="NYG33"/>
      <c r="NYH33"/>
      <c r="NYI33"/>
      <c r="NYJ33"/>
      <c r="NYK33"/>
      <c r="NYL33"/>
      <c r="NYM33"/>
      <c r="NYN33"/>
      <c r="NYO33"/>
      <c r="NYP33"/>
      <c r="NYQ33"/>
      <c r="NYR33"/>
      <c r="NYS33"/>
      <c r="NYT33"/>
      <c r="NYU33"/>
      <c r="NYV33"/>
      <c r="NYW33"/>
      <c r="NYX33"/>
      <c r="NYY33"/>
      <c r="NYZ33"/>
      <c r="NZA33"/>
      <c r="NZB33"/>
      <c r="NZC33"/>
      <c r="NZD33"/>
      <c r="NZE33"/>
      <c r="NZF33"/>
      <c r="NZG33"/>
      <c r="NZH33"/>
      <c r="NZI33"/>
      <c r="NZJ33"/>
      <c r="NZK33"/>
      <c r="NZL33"/>
      <c r="NZM33"/>
      <c r="NZN33"/>
      <c r="NZO33"/>
      <c r="NZP33"/>
      <c r="NZQ33"/>
      <c r="NZR33"/>
      <c r="NZS33"/>
      <c r="NZT33"/>
      <c r="NZU33"/>
      <c r="NZV33"/>
      <c r="NZW33"/>
      <c r="NZX33"/>
      <c r="NZY33"/>
      <c r="NZZ33"/>
      <c r="OAA33"/>
      <c r="OAB33"/>
      <c r="OAC33"/>
      <c r="OAD33"/>
      <c r="OAE33"/>
      <c r="OAF33"/>
      <c r="OAG33"/>
      <c r="OAH33"/>
      <c r="OAI33"/>
      <c r="OAJ33"/>
      <c r="OAK33"/>
      <c r="OAL33"/>
      <c r="OAM33"/>
      <c r="OAN33"/>
      <c r="OAO33"/>
      <c r="OAP33"/>
      <c r="OAQ33"/>
      <c r="OAR33"/>
      <c r="OAS33"/>
      <c r="OAT33"/>
      <c r="OAU33"/>
      <c r="OAV33"/>
      <c r="OAW33"/>
      <c r="OAX33"/>
      <c r="OAY33"/>
      <c r="OAZ33"/>
      <c r="OBA33"/>
      <c r="OBB33"/>
      <c r="OBC33"/>
      <c r="OBD33"/>
      <c r="OBE33"/>
      <c r="OBF33"/>
      <c r="OBG33"/>
      <c r="OBH33"/>
      <c r="OBI33"/>
      <c r="OBJ33"/>
      <c r="OBK33"/>
      <c r="OBL33"/>
      <c r="OBM33"/>
      <c r="OBN33"/>
      <c r="OBO33"/>
      <c r="OBP33"/>
      <c r="OBQ33"/>
      <c r="OBR33"/>
      <c r="OBS33"/>
      <c r="OBT33"/>
      <c r="OBU33"/>
      <c r="OBV33"/>
      <c r="OBW33"/>
      <c r="OBX33"/>
      <c r="OBY33"/>
      <c r="OBZ33"/>
      <c r="OCA33"/>
      <c r="OCB33"/>
      <c r="OCC33"/>
      <c r="OCD33"/>
      <c r="OCE33"/>
      <c r="OCF33"/>
      <c r="OCG33"/>
      <c r="OCH33"/>
      <c r="OCI33"/>
      <c r="OCJ33"/>
      <c r="OCK33"/>
      <c r="OCL33"/>
      <c r="OCM33"/>
      <c r="OCN33"/>
      <c r="OCO33"/>
      <c r="OCP33"/>
      <c r="OCQ33"/>
      <c r="OCR33"/>
      <c r="OCS33"/>
      <c r="OCT33"/>
      <c r="OCU33"/>
      <c r="OCV33"/>
      <c r="OCW33"/>
      <c r="OCX33"/>
      <c r="OCY33"/>
      <c r="OCZ33"/>
      <c r="ODA33"/>
      <c r="ODB33"/>
      <c r="ODC33"/>
      <c r="ODD33"/>
      <c r="ODE33"/>
      <c r="ODF33"/>
      <c r="ODG33"/>
      <c r="ODH33"/>
      <c r="ODI33"/>
      <c r="ODJ33"/>
      <c r="ODK33"/>
      <c r="ODL33"/>
      <c r="ODM33"/>
      <c r="ODN33"/>
      <c r="ODO33"/>
      <c r="ODP33"/>
      <c r="ODQ33"/>
      <c r="ODR33"/>
      <c r="ODS33"/>
      <c r="ODT33"/>
      <c r="ODU33"/>
      <c r="ODV33"/>
      <c r="ODW33"/>
      <c r="ODX33"/>
      <c r="ODY33"/>
      <c r="ODZ33"/>
      <c r="OEA33"/>
      <c r="OEB33"/>
      <c r="OEC33"/>
      <c r="OED33"/>
      <c r="OEE33"/>
      <c r="OEF33"/>
      <c r="OEG33"/>
      <c r="OEH33"/>
      <c r="OEI33"/>
      <c r="OEJ33"/>
      <c r="OEK33"/>
      <c r="OEL33"/>
      <c r="OEM33"/>
      <c r="OEN33"/>
      <c r="OEO33"/>
      <c r="OEP33"/>
      <c r="OEQ33"/>
      <c r="OER33"/>
      <c r="OES33"/>
      <c r="OET33"/>
      <c r="OEU33"/>
      <c r="OEV33"/>
      <c r="OEW33"/>
      <c r="OEX33"/>
      <c r="OEY33"/>
      <c r="OEZ33"/>
      <c r="OFA33"/>
      <c r="OFB33"/>
      <c r="OFC33"/>
      <c r="OFD33"/>
      <c r="OFE33"/>
      <c r="OFF33"/>
      <c r="OFG33"/>
      <c r="OFH33"/>
      <c r="OFI33"/>
      <c r="OFJ33"/>
      <c r="OFK33"/>
      <c r="OFL33"/>
      <c r="OFM33"/>
      <c r="OFN33"/>
      <c r="OFO33"/>
      <c r="OFP33"/>
      <c r="OFQ33"/>
      <c r="OFR33"/>
      <c r="OFS33"/>
      <c r="OFT33"/>
      <c r="OFU33"/>
      <c r="OFV33"/>
      <c r="OFW33"/>
      <c r="OFX33"/>
      <c r="OFY33"/>
      <c r="OFZ33"/>
      <c r="OGA33"/>
      <c r="OGB33"/>
      <c r="OGC33"/>
      <c r="OGD33"/>
      <c r="OGE33"/>
      <c r="OGF33"/>
      <c r="OGG33"/>
      <c r="OGH33"/>
      <c r="OGI33"/>
      <c r="OGJ33"/>
      <c r="OGK33"/>
      <c r="OGL33"/>
      <c r="OGM33"/>
      <c r="OGN33"/>
      <c r="OGO33"/>
      <c r="OGP33"/>
      <c r="OGQ33"/>
      <c r="OGR33"/>
      <c r="OGS33"/>
      <c r="OGT33"/>
      <c r="OGU33"/>
      <c r="OGV33"/>
      <c r="OGW33"/>
      <c r="OGX33"/>
      <c r="OGY33"/>
      <c r="OGZ33"/>
      <c r="OHA33"/>
      <c r="OHB33"/>
      <c r="OHC33"/>
      <c r="OHD33"/>
      <c r="OHE33"/>
      <c r="OHF33"/>
      <c r="OHG33"/>
      <c r="OHH33"/>
      <c r="OHI33"/>
      <c r="OHJ33"/>
      <c r="OHK33"/>
      <c r="OHL33"/>
      <c r="OHM33"/>
      <c r="OHN33"/>
      <c r="OHO33"/>
      <c r="OHP33"/>
      <c r="OHQ33"/>
      <c r="OHR33"/>
      <c r="OHS33"/>
      <c r="OHT33"/>
      <c r="OHU33"/>
      <c r="OHV33"/>
      <c r="OHW33"/>
      <c r="OHX33"/>
      <c r="OHY33"/>
      <c r="OHZ33"/>
      <c r="OIA33"/>
      <c r="OIB33"/>
      <c r="OIC33"/>
      <c r="OID33"/>
      <c r="OIE33"/>
      <c r="OIF33"/>
      <c r="OIG33"/>
      <c r="OIH33"/>
      <c r="OII33"/>
      <c r="OIJ33"/>
      <c r="OIK33"/>
      <c r="OIL33"/>
      <c r="OIM33"/>
      <c r="OIN33"/>
      <c r="OIO33"/>
      <c r="OIP33"/>
      <c r="OIQ33"/>
      <c r="OIR33"/>
      <c r="OIS33"/>
      <c r="OIT33"/>
      <c r="OIU33"/>
      <c r="OIV33"/>
      <c r="OIW33"/>
      <c r="OIX33"/>
      <c r="OIY33"/>
      <c r="OIZ33"/>
      <c r="OJA33"/>
      <c r="OJB33"/>
      <c r="OJC33"/>
      <c r="OJD33"/>
      <c r="OJE33"/>
      <c r="OJF33"/>
      <c r="OJG33"/>
      <c r="OJH33"/>
      <c r="OJI33"/>
      <c r="OJJ33"/>
      <c r="OJK33"/>
      <c r="OJL33"/>
      <c r="OJM33"/>
      <c r="OJN33"/>
      <c r="OJO33"/>
      <c r="OJP33"/>
      <c r="OJQ33"/>
      <c r="OJR33"/>
      <c r="OJS33"/>
      <c r="OJT33"/>
      <c r="OJU33"/>
      <c r="OJV33"/>
      <c r="OJW33"/>
      <c r="OJX33"/>
      <c r="OJY33"/>
      <c r="OJZ33"/>
      <c r="OKA33"/>
      <c r="OKB33"/>
      <c r="OKC33"/>
      <c r="OKD33"/>
      <c r="OKE33"/>
      <c r="OKF33"/>
      <c r="OKG33"/>
      <c r="OKH33"/>
      <c r="OKI33"/>
      <c r="OKJ33"/>
      <c r="OKK33"/>
      <c r="OKL33"/>
      <c r="OKM33"/>
      <c r="OKN33"/>
      <c r="OKO33"/>
      <c r="OKP33"/>
      <c r="OKQ33"/>
      <c r="OKR33"/>
      <c r="OKS33"/>
      <c r="OKT33"/>
      <c r="OKU33"/>
      <c r="OKV33"/>
      <c r="OKW33"/>
      <c r="OKX33"/>
      <c r="OKY33"/>
      <c r="OKZ33"/>
      <c r="OLA33"/>
      <c r="OLB33"/>
      <c r="OLC33"/>
      <c r="OLD33"/>
      <c r="OLE33"/>
      <c r="OLF33"/>
      <c r="OLG33"/>
      <c r="OLH33"/>
      <c r="OLI33"/>
      <c r="OLJ33"/>
      <c r="OLK33"/>
      <c r="OLL33"/>
      <c r="OLM33"/>
      <c r="OLN33"/>
      <c r="OLO33"/>
      <c r="OLP33"/>
      <c r="OLQ33"/>
      <c r="OLR33"/>
      <c r="OLS33"/>
      <c r="OLT33"/>
      <c r="OLU33"/>
      <c r="OLV33"/>
      <c r="OLW33"/>
      <c r="OLX33"/>
      <c r="OLY33"/>
      <c r="OLZ33"/>
      <c r="OMA33"/>
      <c r="OMB33"/>
      <c r="OMC33"/>
      <c r="OMD33"/>
      <c r="OME33"/>
      <c r="OMF33"/>
      <c r="OMG33"/>
      <c r="OMH33"/>
      <c r="OMI33"/>
      <c r="OMJ33"/>
      <c r="OMK33"/>
      <c r="OML33"/>
      <c r="OMM33"/>
      <c r="OMN33"/>
      <c r="OMO33"/>
      <c r="OMP33"/>
      <c r="OMQ33"/>
      <c r="OMR33"/>
      <c r="OMS33"/>
      <c r="OMT33"/>
      <c r="OMU33"/>
      <c r="OMV33"/>
      <c r="OMW33"/>
      <c r="OMX33"/>
      <c r="OMY33"/>
      <c r="OMZ33"/>
      <c r="ONA33"/>
      <c r="ONB33"/>
      <c r="ONC33"/>
      <c r="OND33"/>
      <c r="ONE33"/>
      <c r="ONF33"/>
      <c r="ONG33"/>
      <c r="ONH33"/>
      <c r="ONI33"/>
      <c r="ONJ33"/>
      <c r="ONK33"/>
      <c r="ONL33"/>
      <c r="ONM33"/>
      <c r="ONN33"/>
      <c r="ONO33"/>
      <c r="ONP33"/>
      <c r="ONQ33"/>
      <c r="ONR33"/>
      <c r="ONS33"/>
      <c r="ONT33"/>
      <c r="ONU33"/>
      <c r="ONV33"/>
      <c r="ONW33"/>
      <c r="ONX33"/>
      <c r="ONY33"/>
      <c r="ONZ33"/>
      <c r="OOA33"/>
      <c r="OOB33"/>
      <c r="OOC33"/>
      <c r="OOD33"/>
      <c r="OOE33"/>
      <c r="OOF33"/>
      <c r="OOG33"/>
      <c r="OOH33"/>
      <c r="OOI33"/>
      <c r="OOJ33"/>
      <c r="OOK33"/>
      <c r="OOL33"/>
      <c r="OOM33"/>
      <c r="OON33"/>
      <c r="OOO33"/>
      <c r="OOP33"/>
      <c r="OOQ33"/>
      <c r="OOR33"/>
      <c r="OOS33"/>
      <c r="OOT33"/>
      <c r="OOU33"/>
      <c r="OOV33"/>
      <c r="OOW33"/>
      <c r="OOX33"/>
      <c r="OOY33"/>
      <c r="OOZ33"/>
      <c r="OPA33"/>
      <c r="OPB33"/>
      <c r="OPC33"/>
      <c r="OPD33"/>
      <c r="OPE33"/>
      <c r="OPF33"/>
      <c r="OPG33"/>
      <c r="OPH33"/>
      <c r="OPI33"/>
      <c r="OPJ33"/>
      <c r="OPK33"/>
      <c r="OPL33"/>
      <c r="OPM33"/>
      <c r="OPN33"/>
      <c r="OPO33"/>
      <c r="OPP33"/>
      <c r="OPQ33"/>
      <c r="OPR33"/>
      <c r="OPS33"/>
      <c r="OPT33"/>
      <c r="OPU33"/>
      <c r="OPV33"/>
      <c r="OPW33"/>
      <c r="OPX33"/>
      <c r="OPY33"/>
      <c r="OPZ33"/>
      <c r="OQA33"/>
      <c r="OQB33"/>
      <c r="OQC33"/>
      <c r="OQD33"/>
      <c r="OQE33"/>
      <c r="OQF33"/>
      <c r="OQG33"/>
      <c r="OQH33"/>
      <c r="OQI33"/>
      <c r="OQJ33"/>
      <c r="OQK33"/>
      <c r="OQL33"/>
      <c r="OQM33"/>
      <c r="OQN33"/>
      <c r="OQO33"/>
      <c r="OQP33"/>
      <c r="OQQ33"/>
      <c r="OQR33"/>
      <c r="OQS33"/>
      <c r="OQT33"/>
      <c r="OQU33"/>
      <c r="OQV33"/>
      <c r="OQW33"/>
      <c r="OQX33"/>
      <c r="OQY33"/>
      <c r="OQZ33"/>
      <c r="ORA33"/>
      <c r="ORB33"/>
      <c r="ORC33"/>
      <c r="ORD33"/>
      <c r="ORE33"/>
      <c r="ORF33"/>
      <c r="ORG33"/>
      <c r="ORH33"/>
      <c r="ORI33"/>
      <c r="ORJ33"/>
      <c r="ORK33"/>
      <c r="ORL33"/>
      <c r="ORM33"/>
      <c r="ORN33"/>
      <c r="ORO33"/>
      <c r="ORP33"/>
      <c r="ORQ33"/>
      <c r="ORR33"/>
      <c r="ORS33"/>
      <c r="ORT33"/>
      <c r="ORU33"/>
      <c r="ORV33"/>
      <c r="ORW33"/>
      <c r="ORX33"/>
      <c r="ORY33"/>
      <c r="ORZ33"/>
      <c r="OSA33"/>
      <c r="OSB33"/>
      <c r="OSC33"/>
      <c r="OSD33"/>
      <c r="OSE33"/>
      <c r="OSF33"/>
      <c r="OSG33"/>
      <c r="OSH33"/>
      <c r="OSI33"/>
      <c r="OSJ33"/>
      <c r="OSK33"/>
      <c r="OSL33"/>
      <c r="OSM33"/>
      <c r="OSN33"/>
      <c r="OSO33"/>
      <c r="OSP33"/>
      <c r="OSQ33"/>
      <c r="OSR33"/>
      <c r="OSS33"/>
      <c r="OST33"/>
      <c r="OSU33"/>
      <c r="OSV33"/>
      <c r="OSW33"/>
      <c r="OSX33"/>
      <c r="OSY33"/>
      <c r="OSZ33"/>
      <c r="OTA33"/>
      <c r="OTB33"/>
      <c r="OTC33"/>
      <c r="OTD33"/>
      <c r="OTE33"/>
      <c r="OTF33"/>
      <c r="OTG33"/>
      <c r="OTH33"/>
      <c r="OTI33"/>
      <c r="OTJ33"/>
      <c r="OTK33"/>
      <c r="OTL33"/>
      <c r="OTM33"/>
      <c r="OTN33"/>
      <c r="OTO33"/>
      <c r="OTP33"/>
      <c r="OTQ33"/>
      <c r="OTR33"/>
      <c r="OTS33"/>
      <c r="OTT33"/>
      <c r="OTU33"/>
      <c r="OTV33"/>
      <c r="OTW33"/>
      <c r="OTX33"/>
      <c r="OTY33"/>
      <c r="OTZ33"/>
      <c r="OUA33"/>
      <c r="OUB33"/>
      <c r="OUC33"/>
      <c r="OUD33"/>
      <c r="OUE33"/>
      <c r="OUF33"/>
      <c r="OUG33"/>
      <c r="OUH33"/>
      <c r="OUI33"/>
      <c r="OUJ33"/>
      <c r="OUK33"/>
      <c r="OUL33"/>
      <c r="OUM33"/>
      <c r="OUN33"/>
      <c r="OUO33"/>
      <c r="OUP33"/>
      <c r="OUQ33"/>
      <c r="OUR33"/>
      <c r="OUS33"/>
      <c r="OUT33"/>
      <c r="OUU33"/>
      <c r="OUV33"/>
      <c r="OUW33"/>
      <c r="OUX33"/>
      <c r="OUY33"/>
      <c r="OUZ33"/>
      <c r="OVA33"/>
      <c r="OVB33"/>
      <c r="OVC33"/>
      <c r="OVD33"/>
      <c r="OVE33"/>
      <c r="OVF33"/>
      <c r="OVG33"/>
      <c r="OVH33"/>
      <c r="OVI33"/>
      <c r="OVJ33"/>
      <c r="OVK33"/>
      <c r="OVL33"/>
      <c r="OVM33"/>
      <c r="OVN33"/>
      <c r="OVO33"/>
      <c r="OVP33"/>
      <c r="OVQ33"/>
      <c r="OVR33"/>
      <c r="OVS33"/>
      <c r="OVT33"/>
      <c r="OVU33"/>
      <c r="OVV33"/>
      <c r="OVW33"/>
      <c r="OVX33"/>
      <c r="OVY33"/>
      <c r="OVZ33"/>
      <c r="OWA33"/>
      <c r="OWB33"/>
      <c r="OWC33"/>
      <c r="OWD33"/>
      <c r="OWE33"/>
      <c r="OWF33"/>
      <c r="OWG33"/>
      <c r="OWH33"/>
      <c r="OWI33"/>
      <c r="OWJ33"/>
      <c r="OWK33"/>
      <c r="OWL33"/>
      <c r="OWM33"/>
      <c r="OWN33"/>
      <c r="OWO33"/>
      <c r="OWP33"/>
      <c r="OWQ33"/>
      <c r="OWR33"/>
      <c r="OWS33"/>
      <c r="OWT33"/>
      <c r="OWU33"/>
      <c r="OWV33"/>
      <c r="OWW33"/>
      <c r="OWX33"/>
      <c r="OWY33"/>
      <c r="OWZ33"/>
      <c r="OXA33"/>
      <c r="OXB33"/>
      <c r="OXC33"/>
      <c r="OXD33"/>
      <c r="OXE33"/>
      <c r="OXF33"/>
      <c r="OXG33"/>
      <c r="OXH33"/>
      <c r="OXI33"/>
      <c r="OXJ33"/>
      <c r="OXK33"/>
      <c r="OXL33"/>
      <c r="OXM33"/>
      <c r="OXN33"/>
      <c r="OXO33"/>
      <c r="OXP33"/>
      <c r="OXQ33"/>
      <c r="OXR33"/>
      <c r="OXS33"/>
      <c r="OXT33"/>
      <c r="OXU33"/>
      <c r="OXV33"/>
      <c r="OXW33"/>
      <c r="OXX33"/>
      <c r="OXY33"/>
      <c r="OXZ33"/>
      <c r="OYA33"/>
      <c r="OYB33"/>
      <c r="OYC33"/>
      <c r="OYD33"/>
      <c r="OYE33"/>
      <c r="OYF33"/>
      <c r="OYG33"/>
      <c r="OYH33"/>
      <c r="OYI33"/>
      <c r="OYJ33"/>
      <c r="OYK33"/>
      <c r="OYL33"/>
      <c r="OYM33"/>
      <c r="OYN33"/>
      <c r="OYO33"/>
      <c r="OYP33"/>
      <c r="OYQ33"/>
      <c r="OYR33"/>
      <c r="OYS33"/>
      <c r="OYT33"/>
      <c r="OYU33"/>
      <c r="OYV33"/>
      <c r="OYW33"/>
      <c r="OYX33"/>
      <c r="OYY33"/>
      <c r="OYZ33"/>
      <c r="OZA33"/>
      <c r="OZB33"/>
      <c r="OZC33"/>
      <c r="OZD33"/>
      <c r="OZE33"/>
      <c r="OZF33"/>
      <c r="OZG33"/>
      <c r="OZH33"/>
      <c r="OZI33"/>
      <c r="OZJ33"/>
      <c r="OZK33"/>
      <c r="OZL33"/>
      <c r="OZM33"/>
      <c r="OZN33"/>
      <c r="OZO33"/>
      <c r="OZP33"/>
      <c r="OZQ33"/>
      <c r="OZR33"/>
      <c r="OZS33"/>
      <c r="OZT33"/>
      <c r="OZU33"/>
      <c r="OZV33"/>
      <c r="OZW33"/>
      <c r="OZX33"/>
      <c r="OZY33"/>
      <c r="OZZ33"/>
      <c r="PAA33"/>
      <c r="PAB33"/>
      <c r="PAC33"/>
      <c r="PAD33"/>
      <c r="PAE33"/>
      <c r="PAF33"/>
      <c r="PAG33"/>
      <c r="PAH33"/>
      <c r="PAI33"/>
      <c r="PAJ33"/>
      <c r="PAK33"/>
      <c r="PAL33"/>
      <c r="PAM33"/>
      <c r="PAN33"/>
      <c r="PAO33"/>
      <c r="PAP33"/>
      <c r="PAQ33"/>
      <c r="PAR33"/>
      <c r="PAS33"/>
      <c r="PAT33"/>
      <c r="PAU33"/>
      <c r="PAV33"/>
      <c r="PAW33"/>
      <c r="PAX33"/>
      <c r="PAY33"/>
      <c r="PAZ33"/>
      <c r="PBA33"/>
      <c r="PBB33"/>
      <c r="PBC33"/>
      <c r="PBD33"/>
      <c r="PBE33"/>
      <c r="PBF33"/>
      <c r="PBG33"/>
      <c r="PBH33"/>
      <c r="PBI33"/>
      <c r="PBJ33"/>
      <c r="PBK33"/>
      <c r="PBL33"/>
      <c r="PBM33"/>
      <c r="PBN33"/>
      <c r="PBO33"/>
      <c r="PBP33"/>
      <c r="PBQ33"/>
      <c r="PBR33"/>
      <c r="PBS33"/>
      <c r="PBT33"/>
      <c r="PBU33"/>
      <c r="PBV33"/>
      <c r="PBW33"/>
      <c r="PBX33"/>
      <c r="PBY33"/>
      <c r="PBZ33"/>
      <c r="PCA33"/>
      <c r="PCB33"/>
      <c r="PCC33"/>
      <c r="PCD33"/>
      <c r="PCE33"/>
      <c r="PCF33"/>
      <c r="PCG33"/>
      <c r="PCH33"/>
      <c r="PCI33"/>
      <c r="PCJ33"/>
      <c r="PCK33"/>
      <c r="PCL33"/>
      <c r="PCM33"/>
      <c r="PCN33"/>
      <c r="PCO33"/>
      <c r="PCP33"/>
      <c r="PCQ33"/>
      <c r="PCR33"/>
      <c r="PCS33"/>
      <c r="PCT33"/>
      <c r="PCU33"/>
      <c r="PCV33"/>
      <c r="PCW33"/>
      <c r="PCX33"/>
      <c r="PCY33"/>
      <c r="PCZ33"/>
      <c r="PDA33"/>
      <c r="PDB33"/>
      <c r="PDC33"/>
      <c r="PDD33"/>
      <c r="PDE33"/>
      <c r="PDF33"/>
      <c r="PDG33"/>
      <c r="PDH33"/>
      <c r="PDI33"/>
      <c r="PDJ33"/>
      <c r="PDK33"/>
      <c r="PDL33"/>
      <c r="PDM33"/>
      <c r="PDN33"/>
      <c r="PDO33"/>
      <c r="PDP33"/>
      <c r="PDQ33"/>
      <c r="PDR33"/>
      <c r="PDS33"/>
      <c r="PDT33"/>
      <c r="PDU33"/>
      <c r="PDV33"/>
      <c r="PDW33"/>
      <c r="PDX33"/>
      <c r="PDY33"/>
      <c r="PDZ33"/>
      <c r="PEA33"/>
      <c r="PEB33"/>
      <c r="PEC33"/>
      <c r="PED33"/>
      <c r="PEE33"/>
      <c r="PEF33"/>
      <c r="PEG33"/>
      <c r="PEH33"/>
      <c r="PEI33"/>
      <c r="PEJ33"/>
      <c r="PEK33"/>
      <c r="PEL33"/>
      <c r="PEM33"/>
      <c r="PEN33"/>
      <c r="PEO33"/>
      <c r="PEP33"/>
      <c r="PEQ33"/>
      <c r="PER33"/>
      <c r="PES33"/>
      <c r="PET33"/>
      <c r="PEU33"/>
      <c r="PEV33"/>
      <c r="PEW33"/>
      <c r="PEX33"/>
      <c r="PEY33"/>
      <c r="PEZ33"/>
      <c r="PFA33"/>
      <c r="PFB33"/>
      <c r="PFC33"/>
      <c r="PFD33"/>
      <c r="PFE33"/>
      <c r="PFF33"/>
      <c r="PFG33"/>
      <c r="PFH33"/>
      <c r="PFI33"/>
      <c r="PFJ33"/>
      <c r="PFK33"/>
      <c r="PFL33"/>
      <c r="PFM33"/>
      <c r="PFN33"/>
      <c r="PFO33"/>
      <c r="PFP33"/>
      <c r="PFQ33"/>
      <c r="PFR33"/>
      <c r="PFS33"/>
      <c r="PFT33"/>
      <c r="PFU33"/>
      <c r="PFV33"/>
      <c r="PFW33"/>
      <c r="PFX33"/>
      <c r="PFY33"/>
      <c r="PFZ33"/>
      <c r="PGA33"/>
      <c r="PGB33"/>
      <c r="PGC33"/>
      <c r="PGD33"/>
      <c r="PGE33"/>
      <c r="PGF33"/>
      <c r="PGG33"/>
      <c r="PGH33"/>
      <c r="PGI33"/>
      <c r="PGJ33"/>
      <c r="PGK33"/>
      <c r="PGL33"/>
      <c r="PGM33"/>
      <c r="PGN33"/>
      <c r="PGO33"/>
      <c r="PGP33"/>
      <c r="PGQ33"/>
      <c r="PGR33"/>
      <c r="PGS33"/>
      <c r="PGT33"/>
      <c r="PGU33"/>
      <c r="PGV33"/>
      <c r="PGW33"/>
      <c r="PGX33"/>
      <c r="PGY33"/>
      <c r="PGZ33"/>
      <c r="PHA33"/>
      <c r="PHB33"/>
      <c r="PHC33"/>
      <c r="PHD33"/>
      <c r="PHE33"/>
      <c r="PHF33"/>
      <c r="PHG33"/>
      <c r="PHH33"/>
      <c r="PHI33"/>
      <c r="PHJ33"/>
      <c r="PHK33"/>
      <c r="PHL33"/>
      <c r="PHM33"/>
      <c r="PHN33"/>
      <c r="PHO33"/>
      <c r="PHP33"/>
      <c r="PHQ33"/>
      <c r="PHR33"/>
      <c r="PHS33"/>
      <c r="PHT33"/>
      <c r="PHU33"/>
      <c r="PHV33"/>
      <c r="PHW33"/>
      <c r="PHX33"/>
      <c r="PHY33"/>
      <c r="PHZ33"/>
      <c r="PIA33"/>
      <c r="PIB33"/>
      <c r="PIC33"/>
      <c r="PID33"/>
      <c r="PIE33"/>
      <c r="PIF33"/>
      <c r="PIG33"/>
      <c r="PIH33"/>
      <c r="PII33"/>
      <c r="PIJ33"/>
      <c r="PIK33"/>
      <c r="PIL33"/>
      <c r="PIM33"/>
      <c r="PIN33"/>
      <c r="PIO33"/>
      <c r="PIP33"/>
      <c r="PIQ33"/>
      <c r="PIR33"/>
      <c r="PIS33"/>
      <c r="PIT33"/>
      <c r="PIU33"/>
      <c r="PIV33"/>
      <c r="PIW33"/>
      <c r="PIX33"/>
      <c r="PIY33"/>
      <c r="PIZ33"/>
      <c r="PJA33"/>
      <c r="PJB33"/>
      <c r="PJC33"/>
      <c r="PJD33"/>
      <c r="PJE33"/>
      <c r="PJF33"/>
      <c r="PJG33"/>
      <c r="PJH33"/>
      <c r="PJI33"/>
      <c r="PJJ33"/>
      <c r="PJK33"/>
      <c r="PJL33"/>
      <c r="PJM33"/>
      <c r="PJN33"/>
      <c r="PJO33"/>
      <c r="PJP33"/>
      <c r="PJQ33"/>
      <c r="PJR33"/>
      <c r="PJS33"/>
      <c r="PJT33"/>
      <c r="PJU33"/>
      <c r="PJV33"/>
      <c r="PJW33"/>
      <c r="PJX33"/>
      <c r="PJY33"/>
      <c r="PJZ33"/>
      <c r="PKA33"/>
      <c r="PKB33"/>
      <c r="PKC33"/>
      <c r="PKD33"/>
      <c r="PKE33"/>
      <c r="PKF33"/>
      <c r="PKG33"/>
      <c r="PKH33"/>
      <c r="PKI33"/>
      <c r="PKJ33"/>
      <c r="PKK33"/>
      <c r="PKL33"/>
      <c r="PKM33"/>
      <c r="PKN33"/>
      <c r="PKO33"/>
      <c r="PKP33"/>
      <c r="PKQ33"/>
      <c r="PKR33"/>
      <c r="PKS33"/>
      <c r="PKT33"/>
      <c r="PKU33"/>
      <c r="PKV33"/>
      <c r="PKW33"/>
      <c r="PKX33"/>
      <c r="PKY33"/>
      <c r="PKZ33"/>
      <c r="PLA33"/>
      <c r="PLB33"/>
      <c r="PLC33"/>
      <c r="PLD33"/>
      <c r="PLE33"/>
      <c r="PLF33"/>
      <c r="PLG33"/>
      <c r="PLH33"/>
      <c r="PLI33"/>
      <c r="PLJ33"/>
      <c r="PLK33"/>
      <c r="PLL33"/>
      <c r="PLM33"/>
      <c r="PLN33"/>
      <c r="PLO33"/>
      <c r="PLP33"/>
      <c r="PLQ33"/>
      <c r="PLR33"/>
      <c r="PLS33"/>
      <c r="PLT33"/>
      <c r="PLU33"/>
      <c r="PLV33"/>
      <c r="PLW33"/>
      <c r="PLX33"/>
      <c r="PLY33"/>
      <c r="PLZ33"/>
      <c r="PMA33"/>
      <c r="PMB33"/>
      <c r="PMC33"/>
      <c r="PMD33"/>
      <c r="PME33"/>
      <c r="PMF33"/>
      <c r="PMG33"/>
      <c r="PMH33"/>
      <c r="PMI33"/>
      <c r="PMJ33"/>
      <c r="PMK33"/>
      <c r="PML33"/>
      <c r="PMM33"/>
      <c r="PMN33"/>
      <c r="PMO33"/>
      <c r="PMP33"/>
      <c r="PMQ33"/>
      <c r="PMR33"/>
      <c r="PMS33"/>
      <c r="PMT33"/>
      <c r="PMU33"/>
      <c r="PMV33"/>
      <c r="PMW33"/>
      <c r="PMX33"/>
      <c r="PMY33"/>
      <c r="PMZ33"/>
      <c r="PNA33"/>
      <c r="PNB33"/>
      <c r="PNC33"/>
      <c r="PND33"/>
      <c r="PNE33"/>
      <c r="PNF33"/>
      <c r="PNG33"/>
      <c r="PNH33"/>
      <c r="PNI33"/>
      <c r="PNJ33"/>
      <c r="PNK33"/>
      <c r="PNL33"/>
      <c r="PNM33"/>
      <c r="PNN33"/>
      <c r="PNO33"/>
      <c r="PNP33"/>
      <c r="PNQ33"/>
      <c r="PNR33"/>
      <c r="PNS33"/>
      <c r="PNT33"/>
      <c r="PNU33"/>
      <c r="PNV33"/>
      <c r="PNW33"/>
      <c r="PNX33"/>
      <c r="PNY33"/>
      <c r="PNZ33"/>
      <c r="POA33"/>
      <c r="POB33"/>
      <c r="POC33"/>
      <c r="POD33"/>
      <c r="POE33"/>
      <c r="POF33"/>
      <c r="POG33"/>
      <c r="POH33"/>
      <c r="POI33"/>
      <c r="POJ33"/>
      <c r="POK33"/>
      <c r="POL33"/>
      <c r="POM33"/>
      <c r="PON33"/>
      <c r="POO33"/>
      <c r="POP33"/>
      <c r="POQ33"/>
      <c r="POR33"/>
      <c r="POS33"/>
      <c r="POT33"/>
      <c r="POU33"/>
      <c r="POV33"/>
      <c r="POW33"/>
      <c r="POX33"/>
      <c r="POY33"/>
      <c r="POZ33"/>
      <c r="PPA33"/>
      <c r="PPB33"/>
      <c r="PPC33"/>
      <c r="PPD33"/>
      <c r="PPE33"/>
      <c r="PPF33"/>
      <c r="PPG33"/>
      <c r="PPH33"/>
      <c r="PPI33"/>
      <c r="PPJ33"/>
      <c r="PPK33"/>
      <c r="PPL33"/>
      <c r="PPM33"/>
      <c r="PPN33"/>
      <c r="PPO33"/>
      <c r="PPP33"/>
      <c r="PPQ33"/>
      <c r="PPR33"/>
      <c r="PPS33"/>
      <c r="PPT33"/>
      <c r="PPU33"/>
      <c r="PPV33"/>
      <c r="PPW33"/>
      <c r="PPX33"/>
      <c r="PPY33"/>
      <c r="PPZ33"/>
      <c r="PQA33"/>
      <c r="PQB33"/>
      <c r="PQC33"/>
      <c r="PQD33"/>
      <c r="PQE33"/>
      <c r="PQF33"/>
      <c r="PQG33"/>
      <c r="PQH33"/>
      <c r="PQI33"/>
      <c r="PQJ33"/>
      <c r="PQK33"/>
      <c r="PQL33"/>
      <c r="PQM33"/>
      <c r="PQN33"/>
      <c r="PQO33"/>
      <c r="PQP33"/>
      <c r="PQQ33"/>
      <c r="PQR33"/>
      <c r="PQS33"/>
      <c r="PQT33"/>
      <c r="PQU33"/>
      <c r="PQV33"/>
      <c r="PQW33"/>
      <c r="PQX33"/>
      <c r="PQY33"/>
      <c r="PQZ33"/>
      <c r="PRA33"/>
      <c r="PRB33"/>
      <c r="PRC33"/>
      <c r="PRD33"/>
      <c r="PRE33"/>
      <c r="PRF33"/>
      <c r="PRG33"/>
      <c r="PRH33"/>
      <c r="PRI33"/>
      <c r="PRJ33"/>
      <c r="PRK33"/>
      <c r="PRL33"/>
      <c r="PRM33"/>
      <c r="PRN33"/>
      <c r="PRO33"/>
      <c r="PRP33"/>
      <c r="PRQ33"/>
      <c r="PRR33"/>
      <c r="PRS33"/>
      <c r="PRT33"/>
      <c r="PRU33"/>
      <c r="PRV33"/>
      <c r="PRW33"/>
      <c r="PRX33"/>
      <c r="PRY33"/>
      <c r="PRZ33"/>
      <c r="PSA33"/>
      <c r="PSB33"/>
      <c r="PSC33"/>
      <c r="PSD33"/>
      <c r="PSE33"/>
      <c r="PSF33"/>
      <c r="PSG33"/>
      <c r="PSH33"/>
      <c r="PSI33"/>
      <c r="PSJ33"/>
      <c r="PSK33"/>
      <c r="PSL33"/>
      <c r="PSM33"/>
      <c r="PSN33"/>
      <c r="PSO33"/>
      <c r="PSP33"/>
      <c r="PSQ33"/>
      <c r="PSR33"/>
      <c r="PSS33"/>
      <c r="PST33"/>
      <c r="PSU33"/>
      <c r="PSV33"/>
      <c r="PSW33"/>
      <c r="PSX33"/>
      <c r="PSY33"/>
      <c r="PSZ33"/>
      <c r="PTA33"/>
      <c r="PTB33"/>
      <c r="PTC33"/>
      <c r="PTD33"/>
      <c r="PTE33"/>
      <c r="PTF33"/>
      <c r="PTG33"/>
      <c r="PTH33"/>
      <c r="PTI33"/>
      <c r="PTJ33"/>
      <c r="PTK33"/>
      <c r="PTL33"/>
      <c r="PTM33"/>
      <c r="PTN33"/>
      <c r="PTO33"/>
      <c r="PTP33"/>
      <c r="PTQ33"/>
      <c r="PTR33"/>
      <c r="PTS33"/>
      <c r="PTT33"/>
      <c r="PTU33"/>
      <c r="PTV33"/>
      <c r="PTW33"/>
      <c r="PTX33"/>
      <c r="PTY33"/>
      <c r="PTZ33"/>
      <c r="PUA33"/>
      <c r="PUB33"/>
      <c r="PUC33"/>
      <c r="PUD33"/>
      <c r="PUE33"/>
      <c r="PUF33"/>
      <c r="PUG33"/>
      <c r="PUH33"/>
      <c r="PUI33"/>
      <c r="PUJ33"/>
      <c r="PUK33"/>
      <c r="PUL33"/>
      <c r="PUM33"/>
      <c r="PUN33"/>
      <c r="PUO33"/>
      <c r="PUP33"/>
      <c r="PUQ33"/>
      <c r="PUR33"/>
      <c r="PUS33"/>
      <c r="PUT33"/>
      <c r="PUU33"/>
      <c r="PUV33"/>
      <c r="PUW33"/>
      <c r="PUX33"/>
      <c r="PUY33"/>
      <c r="PUZ33"/>
      <c r="PVA33"/>
      <c r="PVB33"/>
      <c r="PVC33"/>
      <c r="PVD33"/>
      <c r="PVE33"/>
      <c r="PVF33"/>
      <c r="PVG33"/>
      <c r="PVH33"/>
      <c r="PVI33"/>
      <c r="PVJ33"/>
      <c r="PVK33"/>
      <c r="PVL33"/>
      <c r="PVM33"/>
      <c r="PVN33"/>
      <c r="PVO33"/>
      <c r="PVP33"/>
      <c r="PVQ33"/>
      <c r="PVR33"/>
      <c r="PVS33"/>
      <c r="PVT33"/>
      <c r="PVU33"/>
      <c r="PVV33"/>
      <c r="PVW33"/>
      <c r="PVX33"/>
      <c r="PVY33"/>
      <c r="PVZ33"/>
      <c r="PWA33"/>
      <c r="PWB33"/>
      <c r="PWC33"/>
      <c r="PWD33"/>
      <c r="PWE33"/>
      <c r="PWF33"/>
      <c r="PWG33"/>
      <c r="PWH33"/>
      <c r="PWI33"/>
      <c r="PWJ33"/>
      <c r="PWK33"/>
      <c r="PWL33"/>
      <c r="PWM33"/>
      <c r="PWN33"/>
      <c r="PWO33"/>
      <c r="PWP33"/>
      <c r="PWQ33"/>
      <c r="PWR33"/>
      <c r="PWS33"/>
      <c r="PWT33"/>
      <c r="PWU33"/>
      <c r="PWV33"/>
      <c r="PWW33"/>
      <c r="PWX33"/>
      <c r="PWY33"/>
      <c r="PWZ33"/>
      <c r="PXA33"/>
      <c r="PXB33"/>
      <c r="PXC33"/>
      <c r="PXD33"/>
      <c r="PXE33"/>
      <c r="PXF33"/>
      <c r="PXG33"/>
      <c r="PXH33"/>
      <c r="PXI33"/>
      <c r="PXJ33"/>
      <c r="PXK33"/>
      <c r="PXL33"/>
      <c r="PXM33"/>
      <c r="PXN33"/>
      <c r="PXO33"/>
      <c r="PXP33"/>
      <c r="PXQ33"/>
      <c r="PXR33"/>
      <c r="PXS33"/>
      <c r="PXT33"/>
      <c r="PXU33"/>
      <c r="PXV33"/>
      <c r="PXW33"/>
      <c r="PXX33"/>
      <c r="PXY33"/>
      <c r="PXZ33"/>
      <c r="PYA33"/>
      <c r="PYB33"/>
      <c r="PYC33"/>
      <c r="PYD33"/>
      <c r="PYE33"/>
      <c r="PYF33"/>
      <c r="PYG33"/>
      <c r="PYH33"/>
      <c r="PYI33"/>
      <c r="PYJ33"/>
      <c r="PYK33"/>
      <c r="PYL33"/>
      <c r="PYM33"/>
      <c r="PYN33"/>
      <c r="PYO33"/>
      <c r="PYP33"/>
      <c r="PYQ33"/>
      <c r="PYR33"/>
      <c r="PYS33"/>
      <c r="PYT33"/>
      <c r="PYU33"/>
      <c r="PYV33"/>
      <c r="PYW33"/>
      <c r="PYX33"/>
      <c r="PYY33"/>
      <c r="PYZ33"/>
      <c r="PZA33"/>
      <c r="PZB33"/>
      <c r="PZC33"/>
      <c r="PZD33"/>
      <c r="PZE33"/>
      <c r="PZF33"/>
      <c r="PZG33"/>
      <c r="PZH33"/>
      <c r="PZI33"/>
      <c r="PZJ33"/>
      <c r="PZK33"/>
      <c r="PZL33"/>
      <c r="PZM33"/>
      <c r="PZN33"/>
      <c r="PZO33"/>
      <c r="PZP33"/>
      <c r="PZQ33"/>
      <c r="PZR33"/>
      <c r="PZS33"/>
      <c r="PZT33"/>
      <c r="PZU33"/>
      <c r="PZV33"/>
      <c r="PZW33"/>
      <c r="PZX33"/>
      <c r="PZY33"/>
      <c r="PZZ33"/>
      <c r="QAA33"/>
      <c r="QAB33"/>
      <c r="QAC33"/>
      <c r="QAD33"/>
      <c r="QAE33"/>
      <c r="QAF33"/>
      <c r="QAG33"/>
      <c r="QAH33"/>
      <c r="QAI33"/>
      <c r="QAJ33"/>
      <c r="QAK33"/>
      <c r="QAL33"/>
      <c r="QAM33"/>
      <c r="QAN33"/>
      <c r="QAO33"/>
      <c r="QAP33"/>
      <c r="QAQ33"/>
      <c r="QAR33"/>
      <c r="QAS33"/>
      <c r="QAT33"/>
      <c r="QAU33"/>
      <c r="QAV33"/>
      <c r="QAW33"/>
      <c r="QAX33"/>
      <c r="QAY33"/>
      <c r="QAZ33"/>
      <c r="QBA33"/>
      <c r="QBB33"/>
      <c r="QBC33"/>
      <c r="QBD33"/>
      <c r="QBE33"/>
      <c r="QBF33"/>
      <c r="QBG33"/>
      <c r="QBH33"/>
      <c r="QBI33"/>
      <c r="QBJ33"/>
      <c r="QBK33"/>
      <c r="QBL33"/>
      <c r="QBM33"/>
      <c r="QBN33"/>
      <c r="QBO33"/>
      <c r="QBP33"/>
      <c r="QBQ33"/>
      <c r="QBR33"/>
      <c r="QBS33"/>
      <c r="QBT33"/>
      <c r="QBU33"/>
      <c r="QBV33"/>
      <c r="QBW33"/>
      <c r="QBX33"/>
      <c r="QBY33"/>
      <c r="QBZ33"/>
      <c r="QCA33"/>
      <c r="QCB33"/>
      <c r="QCC33"/>
      <c r="QCD33"/>
      <c r="QCE33"/>
      <c r="QCF33"/>
      <c r="QCG33"/>
      <c r="QCH33"/>
      <c r="QCI33"/>
      <c r="QCJ33"/>
      <c r="QCK33"/>
      <c r="QCL33"/>
      <c r="QCM33"/>
      <c r="QCN33"/>
      <c r="QCO33"/>
      <c r="QCP33"/>
      <c r="QCQ33"/>
      <c r="QCR33"/>
      <c r="QCS33"/>
      <c r="QCT33"/>
      <c r="QCU33"/>
      <c r="QCV33"/>
      <c r="QCW33"/>
      <c r="QCX33"/>
      <c r="QCY33"/>
      <c r="QCZ33"/>
      <c r="QDA33"/>
      <c r="QDB33"/>
      <c r="QDC33"/>
      <c r="QDD33"/>
      <c r="QDE33"/>
      <c r="QDF33"/>
      <c r="QDG33"/>
      <c r="QDH33"/>
      <c r="QDI33"/>
      <c r="QDJ33"/>
      <c r="QDK33"/>
      <c r="QDL33"/>
      <c r="QDM33"/>
      <c r="QDN33"/>
      <c r="QDO33"/>
      <c r="QDP33"/>
      <c r="QDQ33"/>
      <c r="QDR33"/>
      <c r="QDS33"/>
      <c r="QDT33"/>
      <c r="QDU33"/>
      <c r="QDV33"/>
      <c r="QDW33"/>
      <c r="QDX33"/>
      <c r="QDY33"/>
      <c r="QDZ33"/>
      <c r="QEA33"/>
      <c r="QEB33"/>
      <c r="QEC33"/>
      <c r="QED33"/>
      <c r="QEE33"/>
      <c r="QEF33"/>
      <c r="QEG33"/>
      <c r="QEH33"/>
      <c r="QEI33"/>
      <c r="QEJ33"/>
      <c r="QEK33"/>
      <c r="QEL33"/>
      <c r="QEM33"/>
      <c r="QEN33"/>
      <c r="QEO33"/>
      <c r="QEP33"/>
      <c r="QEQ33"/>
      <c r="QER33"/>
      <c r="QES33"/>
      <c r="QET33"/>
      <c r="QEU33"/>
      <c r="QEV33"/>
      <c r="QEW33"/>
      <c r="QEX33"/>
      <c r="QEY33"/>
      <c r="QEZ33"/>
      <c r="QFA33"/>
      <c r="QFB33"/>
      <c r="QFC33"/>
      <c r="QFD33"/>
      <c r="QFE33"/>
      <c r="QFF33"/>
      <c r="QFG33"/>
      <c r="QFH33"/>
      <c r="QFI33"/>
      <c r="QFJ33"/>
      <c r="QFK33"/>
      <c r="QFL33"/>
      <c r="QFM33"/>
      <c r="QFN33"/>
      <c r="QFO33"/>
      <c r="QFP33"/>
      <c r="QFQ33"/>
      <c r="QFR33"/>
      <c r="QFS33"/>
      <c r="QFT33"/>
      <c r="QFU33"/>
      <c r="QFV33"/>
      <c r="QFW33"/>
      <c r="QFX33"/>
      <c r="QFY33"/>
      <c r="QFZ33"/>
      <c r="QGA33"/>
      <c r="QGB33"/>
      <c r="QGC33"/>
      <c r="QGD33"/>
      <c r="QGE33"/>
      <c r="QGF33"/>
      <c r="QGG33"/>
      <c r="QGH33"/>
      <c r="QGI33"/>
      <c r="QGJ33"/>
      <c r="QGK33"/>
      <c r="QGL33"/>
      <c r="QGM33"/>
      <c r="QGN33"/>
      <c r="QGO33"/>
      <c r="QGP33"/>
      <c r="QGQ33"/>
      <c r="QGR33"/>
      <c r="QGS33"/>
      <c r="QGT33"/>
      <c r="QGU33"/>
      <c r="QGV33"/>
      <c r="QGW33"/>
      <c r="QGX33"/>
      <c r="QGY33"/>
      <c r="QGZ33"/>
      <c r="QHA33"/>
      <c r="QHB33"/>
      <c r="QHC33"/>
      <c r="QHD33"/>
      <c r="QHE33"/>
      <c r="QHF33"/>
      <c r="QHG33"/>
      <c r="QHH33"/>
      <c r="QHI33"/>
      <c r="QHJ33"/>
      <c r="QHK33"/>
      <c r="QHL33"/>
      <c r="QHM33"/>
      <c r="QHN33"/>
      <c r="QHO33"/>
      <c r="QHP33"/>
      <c r="QHQ33"/>
      <c r="QHR33"/>
      <c r="QHS33"/>
      <c r="QHT33"/>
      <c r="QHU33"/>
      <c r="QHV33"/>
      <c r="QHW33"/>
      <c r="QHX33"/>
      <c r="QHY33"/>
      <c r="QHZ33"/>
      <c r="QIA33"/>
      <c r="QIB33"/>
      <c r="QIC33"/>
      <c r="QID33"/>
      <c r="QIE33"/>
      <c r="QIF33"/>
      <c r="QIG33"/>
      <c r="QIH33"/>
      <c r="QII33"/>
      <c r="QIJ33"/>
      <c r="QIK33"/>
      <c r="QIL33"/>
      <c r="QIM33"/>
      <c r="QIN33"/>
      <c r="QIO33"/>
      <c r="QIP33"/>
      <c r="QIQ33"/>
      <c r="QIR33"/>
      <c r="QIS33"/>
      <c r="QIT33"/>
      <c r="QIU33"/>
      <c r="QIV33"/>
      <c r="QIW33"/>
      <c r="QIX33"/>
      <c r="QIY33"/>
      <c r="QIZ33"/>
      <c r="QJA33"/>
      <c r="QJB33"/>
      <c r="QJC33"/>
      <c r="QJD33"/>
      <c r="QJE33"/>
      <c r="QJF33"/>
      <c r="QJG33"/>
      <c r="QJH33"/>
      <c r="QJI33"/>
      <c r="QJJ33"/>
      <c r="QJK33"/>
      <c r="QJL33"/>
      <c r="QJM33"/>
      <c r="QJN33"/>
      <c r="QJO33"/>
      <c r="QJP33"/>
      <c r="QJQ33"/>
      <c r="QJR33"/>
      <c r="QJS33"/>
      <c r="QJT33"/>
      <c r="QJU33"/>
      <c r="QJV33"/>
      <c r="QJW33"/>
      <c r="QJX33"/>
      <c r="QJY33"/>
      <c r="QJZ33"/>
      <c r="QKA33"/>
      <c r="QKB33"/>
      <c r="QKC33"/>
      <c r="QKD33"/>
      <c r="QKE33"/>
      <c r="QKF33"/>
      <c r="QKG33"/>
      <c r="QKH33"/>
      <c r="QKI33"/>
      <c r="QKJ33"/>
      <c r="QKK33"/>
      <c r="QKL33"/>
      <c r="QKM33"/>
      <c r="QKN33"/>
      <c r="QKO33"/>
      <c r="QKP33"/>
      <c r="QKQ33"/>
      <c r="QKR33"/>
      <c r="QKS33"/>
      <c r="QKT33"/>
      <c r="QKU33"/>
      <c r="QKV33"/>
      <c r="QKW33"/>
      <c r="QKX33"/>
      <c r="QKY33"/>
      <c r="QKZ33"/>
      <c r="QLA33"/>
      <c r="QLB33"/>
      <c r="QLC33"/>
      <c r="QLD33"/>
      <c r="QLE33"/>
      <c r="QLF33"/>
      <c r="QLG33"/>
      <c r="QLH33"/>
      <c r="QLI33"/>
      <c r="QLJ33"/>
      <c r="QLK33"/>
      <c r="QLL33"/>
      <c r="QLM33"/>
      <c r="QLN33"/>
      <c r="QLO33"/>
      <c r="QLP33"/>
      <c r="QLQ33"/>
      <c r="QLR33"/>
      <c r="QLS33"/>
      <c r="QLT33"/>
      <c r="QLU33"/>
      <c r="QLV33"/>
      <c r="QLW33"/>
      <c r="QLX33"/>
      <c r="QLY33"/>
      <c r="QLZ33"/>
      <c r="QMA33"/>
      <c r="QMB33"/>
      <c r="QMC33"/>
      <c r="QMD33"/>
      <c r="QME33"/>
      <c r="QMF33"/>
      <c r="QMG33"/>
      <c r="QMH33"/>
      <c r="QMI33"/>
      <c r="QMJ33"/>
      <c r="QMK33"/>
      <c r="QML33"/>
      <c r="QMM33"/>
      <c r="QMN33"/>
      <c r="QMO33"/>
      <c r="QMP33"/>
      <c r="QMQ33"/>
      <c r="QMR33"/>
      <c r="QMS33"/>
      <c r="QMT33"/>
      <c r="QMU33"/>
      <c r="QMV33"/>
      <c r="QMW33"/>
      <c r="QMX33"/>
      <c r="QMY33"/>
      <c r="QMZ33"/>
      <c r="QNA33"/>
      <c r="QNB33"/>
      <c r="QNC33"/>
      <c r="QND33"/>
      <c r="QNE33"/>
      <c r="QNF33"/>
      <c r="QNG33"/>
      <c r="QNH33"/>
      <c r="QNI33"/>
      <c r="QNJ33"/>
      <c r="QNK33"/>
      <c r="QNL33"/>
      <c r="QNM33"/>
      <c r="QNN33"/>
      <c r="QNO33"/>
      <c r="QNP33"/>
      <c r="QNQ33"/>
      <c r="QNR33"/>
      <c r="QNS33"/>
      <c r="QNT33"/>
      <c r="QNU33"/>
      <c r="QNV33"/>
      <c r="QNW33"/>
      <c r="QNX33"/>
      <c r="QNY33"/>
      <c r="QNZ33"/>
      <c r="QOA33"/>
      <c r="QOB33"/>
      <c r="QOC33"/>
      <c r="QOD33"/>
      <c r="QOE33"/>
      <c r="QOF33"/>
      <c r="QOG33"/>
      <c r="QOH33"/>
      <c r="QOI33"/>
      <c r="QOJ33"/>
      <c r="QOK33"/>
      <c r="QOL33"/>
      <c r="QOM33"/>
      <c r="QON33"/>
      <c r="QOO33"/>
      <c r="QOP33"/>
      <c r="QOQ33"/>
      <c r="QOR33"/>
      <c r="QOS33"/>
      <c r="QOT33"/>
      <c r="QOU33"/>
      <c r="QOV33"/>
      <c r="QOW33"/>
      <c r="QOX33"/>
      <c r="QOY33"/>
      <c r="QOZ33"/>
      <c r="QPA33"/>
      <c r="QPB33"/>
      <c r="QPC33"/>
      <c r="QPD33"/>
      <c r="QPE33"/>
      <c r="QPF33"/>
      <c r="QPG33"/>
      <c r="QPH33"/>
      <c r="QPI33"/>
      <c r="QPJ33"/>
      <c r="QPK33"/>
      <c r="QPL33"/>
      <c r="QPM33"/>
      <c r="QPN33"/>
      <c r="QPO33"/>
      <c r="QPP33"/>
      <c r="QPQ33"/>
      <c r="QPR33"/>
      <c r="QPS33"/>
      <c r="QPT33"/>
      <c r="QPU33"/>
      <c r="QPV33"/>
      <c r="QPW33"/>
      <c r="QPX33"/>
      <c r="QPY33"/>
      <c r="QPZ33"/>
      <c r="QQA33"/>
      <c r="QQB33"/>
      <c r="QQC33"/>
      <c r="QQD33"/>
      <c r="QQE33"/>
      <c r="QQF33"/>
      <c r="QQG33"/>
      <c r="QQH33"/>
      <c r="QQI33"/>
      <c r="QQJ33"/>
      <c r="QQK33"/>
      <c r="QQL33"/>
      <c r="QQM33"/>
      <c r="QQN33"/>
      <c r="QQO33"/>
      <c r="QQP33"/>
      <c r="QQQ33"/>
      <c r="QQR33"/>
      <c r="QQS33"/>
      <c r="QQT33"/>
      <c r="QQU33"/>
      <c r="QQV33"/>
      <c r="QQW33"/>
      <c r="QQX33"/>
      <c r="QQY33"/>
      <c r="QQZ33"/>
      <c r="QRA33"/>
      <c r="QRB33"/>
      <c r="QRC33"/>
      <c r="QRD33"/>
      <c r="QRE33"/>
      <c r="QRF33"/>
      <c r="QRG33"/>
      <c r="QRH33"/>
      <c r="QRI33"/>
      <c r="QRJ33"/>
      <c r="QRK33"/>
      <c r="QRL33"/>
      <c r="QRM33"/>
      <c r="QRN33"/>
      <c r="QRO33"/>
      <c r="QRP33"/>
      <c r="QRQ33"/>
      <c r="QRR33"/>
      <c r="QRS33"/>
      <c r="QRT33"/>
      <c r="QRU33"/>
      <c r="QRV33"/>
      <c r="QRW33"/>
      <c r="QRX33"/>
      <c r="QRY33"/>
      <c r="QRZ33"/>
      <c r="QSA33"/>
      <c r="QSB33"/>
      <c r="QSC33"/>
      <c r="QSD33"/>
      <c r="QSE33"/>
      <c r="QSF33"/>
      <c r="QSG33"/>
      <c r="QSH33"/>
      <c r="QSI33"/>
      <c r="QSJ33"/>
      <c r="QSK33"/>
      <c r="QSL33"/>
      <c r="QSM33"/>
      <c r="QSN33"/>
      <c r="QSO33"/>
      <c r="QSP33"/>
      <c r="QSQ33"/>
      <c r="QSR33"/>
      <c r="QSS33"/>
      <c r="QST33"/>
      <c r="QSU33"/>
      <c r="QSV33"/>
      <c r="QSW33"/>
      <c r="QSX33"/>
      <c r="QSY33"/>
      <c r="QSZ33"/>
      <c r="QTA33"/>
      <c r="QTB33"/>
      <c r="QTC33"/>
      <c r="QTD33"/>
      <c r="QTE33"/>
      <c r="QTF33"/>
      <c r="QTG33"/>
      <c r="QTH33"/>
      <c r="QTI33"/>
      <c r="QTJ33"/>
      <c r="QTK33"/>
      <c r="QTL33"/>
      <c r="QTM33"/>
      <c r="QTN33"/>
      <c r="QTO33"/>
      <c r="QTP33"/>
      <c r="QTQ33"/>
      <c r="QTR33"/>
      <c r="QTS33"/>
      <c r="QTT33"/>
      <c r="QTU33"/>
      <c r="QTV33"/>
      <c r="QTW33"/>
      <c r="QTX33"/>
      <c r="QTY33"/>
      <c r="QTZ33"/>
      <c r="QUA33"/>
      <c r="QUB33"/>
      <c r="QUC33"/>
      <c r="QUD33"/>
      <c r="QUE33"/>
      <c r="QUF33"/>
      <c r="QUG33"/>
      <c r="QUH33"/>
      <c r="QUI33"/>
      <c r="QUJ33"/>
      <c r="QUK33"/>
      <c r="QUL33"/>
      <c r="QUM33"/>
      <c r="QUN33"/>
      <c r="QUO33"/>
      <c r="QUP33"/>
      <c r="QUQ33"/>
      <c r="QUR33"/>
      <c r="QUS33"/>
      <c r="QUT33"/>
      <c r="QUU33"/>
      <c r="QUV33"/>
      <c r="QUW33"/>
      <c r="QUX33"/>
      <c r="QUY33"/>
      <c r="QUZ33"/>
      <c r="QVA33"/>
      <c r="QVB33"/>
      <c r="QVC33"/>
      <c r="QVD33"/>
      <c r="QVE33"/>
      <c r="QVF33"/>
      <c r="QVG33"/>
      <c r="QVH33"/>
      <c r="QVI33"/>
      <c r="QVJ33"/>
      <c r="QVK33"/>
      <c r="QVL33"/>
      <c r="QVM33"/>
      <c r="QVN33"/>
      <c r="QVO33"/>
      <c r="QVP33"/>
      <c r="QVQ33"/>
      <c r="QVR33"/>
      <c r="QVS33"/>
      <c r="QVT33"/>
      <c r="QVU33"/>
      <c r="QVV33"/>
      <c r="QVW33"/>
      <c r="QVX33"/>
      <c r="QVY33"/>
      <c r="QVZ33"/>
      <c r="QWA33"/>
      <c r="QWB33"/>
      <c r="QWC33"/>
      <c r="QWD33"/>
      <c r="QWE33"/>
      <c r="QWF33"/>
      <c r="QWG33"/>
      <c r="QWH33"/>
      <c r="QWI33"/>
      <c r="QWJ33"/>
      <c r="QWK33"/>
      <c r="QWL33"/>
      <c r="QWM33"/>
      <c r="QWN33"/>
      <c r="QWO33"/>
      <c r="QWP33"/>
      <c r="QWQ33"/>
      <c r="QWR33"/>
      <c r="QWS33"/>
      <c r="QWT33"/>
      <c r="QWU33"/>
      <c r="QWV33"/>
      <c r="QWW33"/>
      <c r="QWX33"/>
      <c r="QWY33"/>
      <c r="QWZ33"/>
      <c r="QXA33"/>
      <c r="QXB33"/>
      <c r="QXC33"/>
      <c r="QXD33"/>
      <c r="QXE33"/>
      <c r="QXF33"/>
      <c r="QXG33"/>
      <c r="QXH33"/>
      <c r="QXI33"/>
      <c r="QXJ33"/>
      <c r="QXK33"/>
      <c r="QXL33"/>
      <c r="QXM33"/>
      <c r="QXN33"/>
      <c r="QXO33"/>
      <c r="QXP33"/>
      <c r="QXQ33"/>
      <c r="QXR33"/>
      <c r="QXS33"/>
      <c r="QXT33"/>
      <c r="QXU33"/>
      <c r="QXV33"/>
      <c r="QXW33"/>
      <c r="QXX33"/>
      <c r="QXY33"/>
      <c r="QXZ33"/>
      <c r="QYA33"/>
      <c r="QYB33"/>
      <c r="QYC33"/>
      <c r="QYD33"/>
      <c r="QYE33"/>
      <c r="QYF33"/>
      <c r="QYG33"/>
      <c r="QYH33"/>
      <c r="QYI33"/>
      <c r="QYJ33"/>
      <c r="QYK33"/>
      <c r="QYL33"/>
      <c r="QYM33"/>
      <c r="QYN33"/>
      <c r="QYO33"/>
      <c r="QYP33"/>
      <c r="QYQ33"/>
      <c r="QYR33"/>
      <c r="QYS33"/>
      <c r="QYT33"/>
      <c r="QYU33"/>
      <c r="QYV33"/>
      <c r="QYW33"/>
      <c r="QYX33"/>
      <c r="QYY33"/>
      <c r="QYZ33"/>
      <c r="QZA33"/>
      <c r="QZB33"/>
      <c r="QZC33"/>
      <c r="QZD33"/>
      <c r="QZE33"/>
      <c r="QZF33"/>
      <c r="QZG33"/>
      <c r="QZH33"/>
      <c r="QZI33"/>
      <c r="QZJ33"/>
      <c r="QZK33"/>
      <c r="QZL33"/>
      <c r="QZM33"/>
      <c r="QZN33"/>
      <c r="QZO33"/>
      <c r="QZP33"/>
      <c r="QZQ33"/>
      <c r="QZR33"/>
      <c r="QZS33"/>
      <c r="QZT33"/>
      <c r="QZU33"/>
      <c r="QZV33"/>
      <c r="QZW33"/>
      <c r="QZX33"/>
      <c r="QZY33"/>
      <c r="QZZ33"/>
      <c r="RAA33"/>
      <c r="RAB33"/>
      <c r="RAC33"/>
      <c r="RAD33"/>
      <c r="RAE33"/>
      <c r="RAF33"/>
      <c r="RAG33"/>
      <c r="RAH33"/>
      <c r="RAI33"/>
      <c r="RAJ33"/>
      <c r="RAK33"/>
      <c r="RAL33"/>
      <c r="RAM33"/>
      <c r="RAN33"/>
      <c r="RAO33"/>
      <c r="RAP33"/>
      <c r="RAQ33"/>
      <c r="RAR33"/>
      <c r="RAS33"/>
      <c r="RAT33"/>
      <c r="RAU33"/>
      <c r="RAV33"/>
      <c r="RAW33"/>
      <c r="RAX33"/>
      <c r="RAY33"/>
      <c r="RAZ33"/>
      <c r="RBA33"/>
      <c r="RBB33"/>
      <c r="RBC33"/>
      <c r="RBD33"/>
      <c r="RBE33"/>
      <c r="RBF33"/>
      <c r="RBG33"/>
      <c r="RBH33"/>
      <c r="RBI33"/>
      <c r="RBJ33"/>
      <c r="RBK33"/>
      <c r="RBL33"/>
      <c r="RBM33"/>
      <c r="RBN33"/>
      <c r="RBO33"/>
      <c r="RBP33"/>
      <c r="RBQ33"/>
      <c r="RBR33"/>
      <c r="RBS33"/>
      <c r="RBT33"/>
      <c r="RBU33"/>
      <c r="RBV33"/>
      <c r="RBW33"/>
      <c r="RBX33"/>
      <c r="RBY33"/>
      <c r="RBZ33"/>
      <c r="RCA33"/>
      <c r="RCB33"/>
      <c r="RCC33"/>
      <c r="RCD33"/>
      <c r="RCE33"/>
      <c r="RCF33"/>
      <c r="RCG33"/>
      <c r="RCH33"/>
      <c r="RCI33"/>
      <c r="RCJ33"/>
      <c r="RCK33"/>
      <c r="RCL33"/>
      <c r="RCM33"/>
      <c r="RCN33"/>
      <c r="RCO33"/>
      <c r="RCP33"/>
      <c r="RCQ33"/>
      <c r="RCR33"/>
      <c r="RCS33"/>
      <c r="RCT33"/>
      <c r="RCU33"/>
      <c r="RCV33"/>
      <c r="RCW33"/>
      <c r="RCX33"/>
      <c r="RCY33"/>
      <c r="RCZ33"/>
      <c r="RDA33"/>
      <c r="RDB33"/>
      <c r="RDC33"/>
      <c r="RDD33"/>
      <c r="RDE33"/>
      <c r="RDF33"/>
      <c r="RDG33"/>
      <c r="RDH33"/>
      <c r="RDI33"/>
      <c r="RDJ33"/>
      <c r="RDK33"/>
      <c r="RDL33"/>
      <c r="RDM33"/>
      <c r="RDN33"/>
      <c r="RDO33"/>
      <c r="RDP33"/>
      <c r="RDQ33"/>
      <c r="RDR33"/>
      <c r="RDS33"/>
      <c r="RDT33"/>
      <c r="RDU33"/>
      <c r="RDV33"/>
      <c r="RDW33"/>
      <c r="RDX33"/>
      <c r="RDY33"/>
      <c r="RDZ33"/>
      <c r="REA33"/>
      <c r="REB33"/>
      <c r="REC33"/>
      <c r="RED33"/>
      <c r="REE33"/>
      <c r="REF33"/>
      <c r="REG33"/>
      <c r="REH33"/>
      <c r="REI33"/>
      <c r="REJ33"/>
      <c r="REK33"/>
      <c r="REL33"/>
      <c r="REM33"/>
      <c r="REN33"/>
      <c r="REO33"/>
      <c r="REP33"/>
      <c r="REQ33"/>
      <c r="RER33"/>
      <c r="RES33"/>
      <c r="RET33"/>
      <c r="REU33"/>
      <c r="REV33"/>
      <c r="REW33"/>
      <c r="REX33"/>
      <c r="REY33"/>
      <c r="REZ33"/>
      <c r="RFA33"/>
      <c r="RFB33"/>
      <c r="RFC33"/>
      <c r="RFD33"/>
      <c r="RFE33"/>
      <c r="RFF33"/>
      <c r="RFG33"/>
      <c r="RFH33"/>
      <c r="RFI33"/>
      <c r="RFJ33"/>
      <c r="RFK33"/>
      <c r="RFL33"/>
      <c r="RFM33"/>
      <c r="RFN33"/>
      <c r="RFO33"/>
      <c r="RFP33"/>
      <c r="RFQ33"/>
      <c r="RFR33"/>
      <c r="RFS33"/>
      <c r="RFT33"/>
      <c r="RFU33"/>
      <c r="RFV33"/>
      <c r="RFW33"/>
      <c r="RFX33"/>
      <c r="RFY33"/>
      <c r="RFZ33"/>
      <c r="RGA33"/>
      <c r="RGB33"/>
      <c r="RGC33"/>
      <c r="RGD33"/>
      <c r="RGE33"/>
      <c r="RGF33"/>
      <c r="RGG33"/>
      <c r="RGH33"/>
      <c r="RGI33"/>
      <c r="RGJ33"/>
      <c r="RGK33"/>
      <c r="RGL33"/>
      <c r="RGM33"/>
      <c r="RGN33"/>
      <c r="RGO33"/>
      <c r="RGP33"/>
      <c r="RGQ33"/>
      <c r="RGR33"/>
      <c r="RGS33"/>
      <c r="RGT33"/>
      <c r="RGU33"/>
      <c r="RGV33"/>
      <c r="RGW33"/>
      <c r="RGX33"/>
      <c r="RGY33"/>
      <c r="RGZ33"/>
      <c r="RHA33"/>
      <c r="RHB33"/>
      <c r="RHC33"/>
      <c r="RHD33"/>
      <c r="RHE33"/>
      <c r="RHF33"/>
      <c r="RHG33"/>
      <c r="RHH33"/>
      <c r="RHI33"/>
      <c r="RHJ33"/>
      <c r="RHK33"/>
      <c r="RHL33"/>
      <c r="RHM33"/>
      <c r="RHN33"/>
      <c r="RHO33"/>
      <c r="RHP33"/>
      <c r="RHQ33"/>
      <c r="RHR33"/>
      <c r="RHS33"/>
      <c r="RHT33"/>
      <c r="RHU33"/>
      <c r="RHV33"/>
      <c r="RHW33"/>
      <c r="RHX33"/>
      <c r="RHY33"/>
      <c r="RHZ33"/>
      <c r="RIA33"/>
      <c r="RIB33"/>
      <c r="RIC33"/>
      <c r="RID33"/>
      <c r="RIE33"/>
      <c r="RIF33"/>
      <c r="RIG33"/>
      <c r="RIH33"/>
      <c r="RII33"/>
      <c r="RIJ33"/>
      <c r="RIK33"/>
      <c r="RIL33"/>
      <c r="RIM33"/>
      <c r="RIN33"/>
      <c r="RIO33"/>
      <c r="RIP33"/>
      <c r="RIQ33"/>
      <c r="RIR33"/>
      <c r="RIS33"/>
      <c r="RIT33"/>
      <c r="RIU33"/>
      <c r="RIV33"/>
      <c r="RIW33"/>
      <c r="RIX33"/>
      <c r="RIY33"/>
      <c r="RIZ33"/>
      <c r="RJA33"/>
      <c r="RJB33"/>
      <c r="RJC33"/>
      <c r="RJD33"/>
      <c r="RJE33"/>
      <c r="RJF33"/>
      <c r="RJG33"/>
      <c r="RJH33"/>
      <c r="RJI33"/>
      <c r="RJJ33"/>
      <c r="RJK33"/>
      <c r="RJL33"/>
      <c r="RJM33"/>
      <c r="RJN33"/>
      <c r="RJO33"/>
      <c r="RJP33"/>
      <c r="RJQ33"/>
      <c r="RJR33"/>
      <c r="RJS33"/>
      <c r="RJT33"/>
      <c r="RJU33"/>
      <c r="RJV33"/>
      <c r="RJW33"/>
      <c r="RJX33"/>
      <c r="RJY33"/>
      <c r="RJZ33"/>
      <c r="RKA33"/>
      <c r="RKB33"/>
      <c r="RKC33"/>
      <c r="RKD33"/>
      <c r="RKE33"/>
      <c r="RKF33"/>
      <c r="RKG33"/>
      <c r="RKH33"/>
      <c r="RKI33"/>
      <c r="RKJ33"/>
      <c r="RKK33"/>
      <c r="RKL33"/>
      <c r="RKM33"/>
      <c r="RKN33"/>
      <c r="RKO33"/>
      <c r="RKP33"/>
      <c r="RKQ33"/>
      <c r="RKR33"/>
      <c r="RKS33"/>
      <c r="RKT33"/>
      <c r="RKU33"/>
      <c r="RKV33"/>
      <c r="RKW33"/>
      <c r="RKX33"/>
      <c r="RKY33"/>
      <c r="RKZ33"/>
      <c r="RLA33"/>
      <c r="RLB33"/>
      <c r="RLC33"/>
      <c r="RLD33"/>
      <c r="RLE33"/>
      <c r="RLF33"/>
      <c r="RLG33"/>
      <c r="RLH33"/>
      <c r="RLI33"/>
      <c r="RLJ33"/>
      <c r="RLK33"/>
      <c r="RLL33"/>
      <c r="RLM33"/>
      <c r="RLN33"/>
      <c r="RLO33"/>
      <c r="RLP33"/>
      <c r="RLQ33"/>
      <c r="RLR33"/>
      <c r="RLS33"/>
      <c r="RLT33"/>
      <c r="RLU33"/>
      <c r="RLV33"/>
      <c r="RLW33"/>
      <c r="RLX33"/>
      <c r="RLY33"/>
      <c r="RLZ33"/>
      <c r="RMA33"/>
      <c r="RMB33"/>
      <c r="RMC33"/>
      <c r="RMD33"/>
      <c r="RME33"/>
      <c r="RMF33"/>
      <c r="RMG33"/>
      <c r="RMH33"/>
      <c r="RMI33"/>
      <c r="RMJ33"/>
      <c r="RMK33"/>
      <c r="RML33"/>
      <c r="RMM33"/>
      <c r="RMN33"/>
      <c r="RMO33"/>
      <c r="RMP33"/>
      <c r="RMQ33"/>
      <c r="RMR33"/>
      <c r="RMS33"/>
      <c r="RMT33"/>
      <c r="RMU33"/>
      <c r="RMV33"/>
      <c r="RMW33"/>
      <c r="RMX33"/>
      <c r="RMY33"/>
      <c r="RMZ33"/>
      <c r="RNA33"/>
      <c r="RNB33"/>
      <c r="RNC33"/>
      <c r="RND33"/>
      <c r="RNE33"/>
      <c r="RNF33"/>
      <c r="RNG33"/>
      <c r="RNH33"/>
      <c r="RNI33"/>
      <c r="RNJ33"/>
      <c r="RNK33"/>
      <c r="RNL33"/>
      <c r="RNM33"/>
      <c r="RNN33"/>
      <c r="RNO33"/>
      <c r="RNP33"/>
      <c r="RNQ33"/>
      <c r="RNR33"/>
      <c r="RNS33"/>
      <c r="RNT33"/>
      <c r="RNU33"/>
      <c r="RNV33"/>
      <c r="RNW33"/>
      <c r="RNX33"/>
      <c r="RNY33"/>
      <c r="RNZ33"/>
      <c r="ROA33"/>
      <c r="ROB33"/>
      <c r="ROC33"/>
      <c r="ROD33"/>
      <c r="ROE33"/>
      <c r="ROF33"/>
      <c r="ROG33"/>
      <c r="ROH33"/>
      <c r="ROI33"/>
      <c r="ROJ33"/>
      <c r="ROK33"/>
      <c r="ROL33"/>
      <c r="ROM33"/>
      <c r="RON33"/>
      <c r="ROO33"/>
      <c r="ROP33"/>
      <c r="ROQ33"/>
      <c r="ROR33"/>
      <c r="ROS33"/>
      <c r="ROT33"/>
      <c r="ROU33"/>
      <c r="ROV33"/>
      <c r="ROW33"/>
      <c r="ROX33"/>
      <c r="ROY33"/>
      <c r="ROZ33"/>
      <c r="RPA33"/>
      <c r="RPB33"/>
      <c r="RPC33"/>
      <c r="RPD33"/>
      <c r="RPE33"/>
      <c r="RPF33"/>
      <c r="RPG33"/>
      <c r="RPH33"/>
      <c r="RPI33"/>
      <c r="RPJ33"/>
      <c r="RPK33"/>
      <c r="RPL33"/>
      <c r="RPM33"/>
      <c r="RPN33"/>
      <c r="RPO33"/>
      <c r="RPP33"/>
      <c r="RPQ33"/>
      <c r="RPR33"/>
      <c r="RPS33"/>
      <c r="RPT33"/>
      <c r="RPU33"/>
      <c r="RPV33"/>
      <c r="RPW33"/>
      <c r="RPX33"/>
      <c r="RPY33"/>
      <c r="RPZ33"/>
      <c r="RQA33"/>
      <c r="RQB33"/>
      <c r="RQC33"/>
      <c r="RQD33"/>
      <c r="RQE33"/>
      <c r="RQF33"/>
      <c r="RQG33"/>
      <c r="RQH33"/>
      <c r="RQI33"/>
      <c r="RQJ33"/>
      <c r="RQK33"/>
      <c r="RQL33"/>
      <c r="RQM33"/>
      <c r="RQN33"/>
      <c r="RQO33"/>
      <c r="RQP33"/>
      <c r="RQQ33"/>
      <c r="RQR33"/>
      <c r="RQS33"/>
      <c r="RQT33"/>
      <c r="RQU33"/>
      <c r="RQV33"/>
      <c r="RQW33"/>
      <c r="RQX33"/>
      <c r="RQY33"/>
      <c r="RQZ33"/>
      <c r="RRA33"/>
      <c r="RRB33"/>
      <c r="RRC33"/>
      <c r="RRD33"/>
      <c r="RRE33"/>
      <c r="RRF33"/>
      <c r="RRG33"/>
      <c r="RRH33"/>
      <c r="RRI33"/>
      <c r="RRJ33"/>
      <c r="RRK33"/>
      <c r="RRL33"/>
      <c r="RRM33"/>
      <c r="RRN33"/>
      <c r="RRO33"/>
      <c r="RRP33"/>
      <c r="RRQ33"/>
      <c r="RRR33"/>
      <c r="RRS33"/>
      <c r="RRT33"/>
      <c r="RRU33"/>
      <c r="RRV33"/>
      <c r="RRW33"/>
      <c r="RRX33"/>
      <c r="RRY33"/>
      <c r="RRZ33"/>
      <c r="RSA33"/>
      <c r="RSB33"/>
      <c r="RSC33"/>
      <c r="RSD33"/>
      <c r="RSE33"/>
      <c r="RSF33"/>
      <c r="RSG33"/>
      <c r="RSH33"/>
      <c r="RSI33"/>
      <c r="RSJ33"/>
      <c r="RSK33"/>
      <c r="RSL33"/>
      <c r="RSM33"/>
      <c r="RSN33"/>
      <c r="RSO33"/>
      <c r="RSP33"/>
      <c r="RSQ33"/>
      <c r="RSR33"/>
      <c r="RSS33"/>
      <c r="RST33"/>
      <c r="RSU33"/>
      <c r="RSV33"/>
      <c r="RSW33"/>
      <c r="RSX33"/>
      <c r="RSY33"/>
      <c r="RSZ33"/>
      <c r="RTA33"/>
      <c r="RTB33"/>
      <c r="RTC33"/>
      <c r="RTD33"/>
      <c r="RTE33"/>
      <c r="RTF33"/>
      <c r="RTG33"/>
      <c r="RTH33"/>
      <c r="RTI33"/>
      <c r="RTJ33"/>
      <c r="RTK33"/>
      <c r="RTL33"/>
      <c r="RTM33"/>
      <c r="RTN33"/>
      <c r="RTO33"/>
      <c r="RTP33"/>
      <c r="RTQ33"/>
      <c r="RTR33"/>
      <c r="RTS33"/>
      <c r="RTT33"/>
      <c r="RTU33"/>
      <c r="RTV33"/>
      <c r="RTW33"/>
      <c r="RTX33"/>
      <c r="RTY33"/>
      <c r="RTZ33"/>
      <c r="RUA33"/>
      <c r="RUB33"/>
      <c r="RUC33"/>
      <c r="RUD33"/>
      <c r="RUE33"/>
      <c r="RUF33"/>
      <c r="RUG33"/>
      <c r="RUH33"/>
      <c r="RUI33"/>
      <c r="RUJ33"/>
      <c r="RUK33"/>
      <c r="RUL33"/>
      <c r="RUM33"/>
      <c r="RUN33"/>
      <c r="RUO33"/>
      <c r="RUP33"/>
      <c r="RUQ33"/>
      <c r="RUR33"/>
      <c r="RUS33"/>
      <c r="RUT33"/>
      <c r="RUU33"/>
      <c r="RUV33"/>
      <c r="RUW33"/>
      <c r="RUX33"/>
      <c r="RUY33"/>
      <c r="RUZ33"/>
      <c r="RVA33"/>
      <c r="RVB33"/>
      <c r="RVC33"/>
      <c r="RVD33"/>
      <c r="RVE33"/>
      <c r="RVF33"/>
      <c r="RVG33"/>
      <c r="RVH33"/>
      <c r="RVI33"/>
      <c r="RVJ33"/>
      <c r="RVK33"/>
      <c r="RVL33"/>
      <c r="RVM33"/>
      <c r="RVN33"/>
      <c r="RVO33"/>
      <c r="RVP33"/>
      <c r="RVQ33"/>
      <c r="RVR33"/>
      <c r="RVS33"/>
      <c r="RVT33"/>
      <c r="RVU33"/>
      <c r="RVV33"/>
      <c r="RVW33"/>
      <c r="RVX33"/>
      <c r="RVY33"/>
      <c r="RVZ33"/>
      <c r="RWA33"/>
      <c r="RWB33"/>
      <c r="RWC33"/>
      <c r="RWD33"/>
      <c r="RWE33"/>
      <c r="RWF33"/>
      <c r="RWG33"/>
      <c r="RWH33"/>
      <c r="RWI33"/>
      <c r="RWJ33"/>
      <c r="RWK33"/>
      <c r="RWL33"/>
      <c r="RWM33"/>
      <c r="RWN33"/>
      <c r="RWO33"/>
      <c r="RWP33"/>
      <c r="RWQ33"/>
      <c r="RWR33"/>
      <c r="RWS33"/>
      <c r="RWT33"/>
      <c r="RWU33"/>
      <c r="RWV33"/>
      <c r="RWW33"/>
      <c r="RWX33"/>
      <c r="RWY33"/>
      <c r="RWZ33"/>
      <c r="RXA33"/>
      <c r="RXB33"/>
      <c r="RXC33"/>
      <c r="RXD33"/>
      <c r="RXE33"/>
      <c r="RXF33"/>
      <c r="RXG33"/>
      <c r="RXH33"/>
      <c r="RXI33"/>
      <c r="RXJ33"/>
      <c r="RXK33"/>
      <c r="RXL33"/>
      <c r="RXM33"/>
      <c r="RXN33"/>
      <c r="RXO33"/>
      <c r="RXP33"/>
      <c r="RXQ33"/>
      <c r="RXR33"/>
      <c r="RXS33"/>
      <c r="RXT33"/>
      <c r="RXU33"/>
      <c r="RXV33"/>
      <c r="RXW33"/>
      <c r="RXX33"/>
      <c r="RXY33"/>
      <c r="RXZ33"/>
      <c r="RYA33"/>
      <c r="RYB33"/>
      <c r="RYC33"/>
      <c r="RYD33"/>
      <c r="RYE33"/>
      <c r="RYF33"/>
      <c r="RYG33"/>
      <c r="RYH33"/>
      <c r="RYI33"/>
      <c r="RYJ33"/>
      <c r="RYK33"/>
      <c r="RYL33"/>
      <c r="RYM33"/>
      <c r="RYN33"/>
      <c r="RYO33"/>
      <c r="RYP33"/>
      <c r="RYQ33"/>
      <c r="RYR33"/>
      <c r="RYS33"/>
      <c r="RYT33"/>
      <c r="RYU33"/>
      <c r="RYV33"/>
      <c r="RYW33"/>
      <c r="RYX33"/>
      <c r="RYY33"/>
      <c r="RYZ33"/>
      <c r="RZA33"/>
      <c r="RZB33"/>
      <c r="RZC33"/>
      <c r="RZD33"/>
      <c r="RZE33"/>
      <c r="RZF33"/>
      <c r="RZG33"/>
      <c r="RZH33"/>
      <c r="RZI33"/>
      <c r="RZJ33"/>
      <c r="RZK33"/>
      <c r="RZL33"/>
      <c r="RZM33"/>
      <c r="RZN33"/>
      <c r="RZO33"/>
      <c r="RZP33"/>
      <c r="RZQ33"/>
      <c r="RZR33"/>
      <c r="RZS33"/>
      <c r="RZT33"/>
      <c r="RZU33"/>
      <c r="RZV33"/>
      <c r="RZW33"/>
      <c r="RZX33"/>
      <c r="RZY33"/>
      <c r="RZZ33"/>
      <c r="SAA33"/>
      <c r="SAB33"/>
      <c r="SAC33"/>
      <c r="SAD33"/>
      <c r="SAE33"/>
      <c r="SAF33"/>
      <c r="SAG33"/>
      <c r="SAH33"/>
      <c r="SAI33"/>
      <c r="SAJ33"/>
      <c r="SAK33"/>
      <c r="SAL33"/>
      <c r="SAM33"/>
      <c r="SAN33"/>
      <c r="SAO33"/>
      <c r="SAP33"/>
      <c r="SAQ33"/>
      <c r="SAR33"/>
      <c r="SAS33"/>
      <c r="SAT33"/>
      <c r="SAU33"/>
      <c r="SAV33"/>
      <c r="SAW33"/>
      <c r="SAX33"/>
      <c r="SAY33"/>
      <c r="SAZ33"/>
      <c r="SBA33"/>
      <c r="SBB33"/>
      <c r="SBC33"/>
      <c r="SBD33"/>
      <c r="SBE33"/>
      <c r="SBF33"/>
      <c r="SBG33"/>
      <c r="SBH33"/>
      <c r="SBI33"/>
      <c r="SBJ33"/>
      <c r="SBK33"/>
      <c r="SBL33"/>
      <c r="SBM33"/>
      <c r="SBN33"/>
      <c r="SBO33"/>
      <c r="SBP33"/>
      <c r="SBQ33"/>
      <c r="SBR33"/>
      <c r="SBS33"/>
      <c r="SBT33"/>
      <c r="SBU33"/>
      <c r="SBV33"/>
      <c r="SBW33"/>
      <c r="SBX33"/>
      <c r="SBY33"/>
      <c r="SBZ33"/>
      <c r="SCA33"/>
      <c r="SCB33"/>
      <c r="SCC33"/>
      <c r="SCD33"/>
      <c r="SCE33"/>
      <c r="SCF33"/>
      <c r="SCG33"/>
      <c r="SCH33"/>
      <c r="SCI33"/>
      <c r="SCJ33"/>
      <c r="SCK33"/>
      <c r="SCL33"/>
      <c r="SCM33"/>
      <c r="SCN33"/>
      <c r="SCO33"/>
      <c r="SCP33"/>
      <c r="SCQ33"/>
      <c r="SCR33"/>
      <c r="SCS33"/>
      <c r="SCT33"/>
      <c r="SCU33"/>
      <c r="SCV33"/>
      <c r="SCW33"/>
      <c r="SCX33"/>
      <c r="SCY33"/>
      <c r="SCZ33"/>
      <c r="SDA33"/>
      <c r="SDB33"/>
      <c r="SDC33"/>
      <c r="SDD33"/>
      <c r="SDE33"/>
      <c r="SDF33"/>
      <c r="SDG33"/>
      <c r="SDH33"/>
      <c r="SDI33"/>
      <c r="SDJ33"/>
      <c r="SDK33"/>
      <c r="SDL33"/>
      <c r="SDM33"/>
      <c r="SDN33"/>
      <c r="SDO33"/>
      <c r="SDP33"/>
      <c r="SDQ33"/>
      <c r="SDR33"/>
      <c r="SDS33"/>
      <c r="SDT33"/>
      <c r="SDU33"/>
      <c r="SDV33"/>
      <c r="SDW33"/>
      <c r="SDX33"/>
      <c r="SDY33"/>
      <c r="SDZ33"/>
      <c r="SEA33"/>
      <c r="SEB33"/>
      <c r="SEC33"/>
      <c r="SED33"/>
      <c r="SEE33"/>
      <c r="SEF33"/>
      <c r="SEG33"/>
      <c r="SEH33"/>
      <c r="SEI33"/>
      <c r="SEJ33"/>
      <c r="SEK33"/>
      <c r="SEL33"/>
      <c r="SEM33"/>
      <c r="SEN33"/>
      <c r="SEO33"/>
      <c r="SEP33"/>
      <c r="SEQ33"/>
      <c r="SER33"/>
      <c r="SES33"/>
      <c r="SET33"/>
      <c r="SEU33"/>
      <c r="SEV33"/>
      <c r="SEW33"/>
      <c r="SEX33"/>
      <c r="SEY33"/>
      <c r="SEZ33"/>
      <c r="SFA33"/>
      <c r="SFB33"/>
      <c r="SFC33"/>
      <c r="SFD33"/>
      <c r="SFE33"/>
      <c r="SFF33"/>
      <c r="SFG33"/>
      <c r="SFH33"/>
      <c r="SFI33"/>
      <c r="SFJ33"/>
      <c r="SFK33"/>
      <c r="SFL33"/>
      <c r="SFM33"/>
      <c r="SFN33"/>
      <c r="SFO33"/>
      <c r="SFP33"/>
      <c r="SFQ33"/>
      <c r="SFR33"/>
      <c r="SFS33"/>
      <c r="SFT33"/>
      <c r="SFU33"/>
      <c r="SFV33"/>
      <c r="SFW33"/>
      <c r="SFX33"/>
      <c r="SFY33"/>
      <c r="SFZ33"/>
      <c r="SGA33"/>
      <c r="SGB33"/>
      <c r="SGC33"/>
      <c r="SGD33"/>
      <c r="SGE33"/>
      <c r="SGF33"/>
      <c r="SGG33"/>
      <c r="SGH33"/>
      <c r="SGI33"/>
      <c r="SGJ33"/>
      <c r="SGK33"/>
      <c r="SGL33"/>
      <c r="SGM33"/>
      <c r="SGN33"/>
      <c r="SGO33"/>
      <c r="SGP33"/>
      <c r="SGQ33"/>
      <c r="SGR33"/>
      <c r="SGS33"/>
      <c r="SGT33"/>
      <c r="SGU33"/>
      <c r="SGV33"/>
      <c r="SGW33"/>
      <c r="SGX33"/>
      <c r="SGY33"/>
      <c r="SGZ33"/>
      <c r="SHA33"/>
      <c r="SHB33"/>
      <c r="SHC33"/>
      <c r="SHD33"/>
      <c r="SHE33"/>
      <c r="SHF33"/>
      <c r="SHG33"/>
      <c r="SHH33"/>
      <c r="SHI33"/>
      <c r="SHJ33"/>
      <c r="SHK33"/>
      <c r="SHL33"/>
      <c r="SHM33"/>
      <c r="SHN33"/>
      <c r="SHO33"/>
      <c r="SHP33"/>
      <c r="SHQ33"/>
      <c r="SHR33"/>
      <c r="SHS33"/>
      <c r="SHT33"/>
      <c r="SHU33"/>
      <c r="SHV33"/>
      <c r="SHW33"/>
      <c r="SHX33"/>
      <c r="SHY33"/>
      <c r="SHZ33"/>
      <c r="SIA33"/>
      <c r="SIB33"/>
      <c r="SIC33"/>
      <c r="SID33"/>
      <c r="SIE33"/>
      <c r="SIF33"/>
      <c r="SIG33"/>
      <c r="SIH33"/>
      <c r="SII33"/>
      <c r="SIJ33"/>
      <c r="SIK33"/>
      <c r="SIL33"/>
      <c r="SIM33"/>
      <c r="SIN33"/>
      <c r="SIO33"/>
      <c r="SIP33"/>
      <c r="SIQ33"/>
      <c r="SIR33"/>
      <c r="SIS33"/>
      <c r="SIT33"/>
      <c r="SIU33"/>
      <c r="SIV33"/>
      <c r="SIW33"/>
      <c r="SIX33"/>
      <c r="SIY33"/>
      <c r="SIZ33"/>
      <c r="SJA33"/>
      <c r="SJB33"/>
      <c r="SJC33"/>
      <c r="SJD33"/>
      <c r="SJE33"/>
      <c r="SJF33"/>
      <c r="SJG33"/>
      <c r="SJH33"/>
      <c r="SJI33"/>
      <c r="SJJ33"/>
      <c r="SJK33"/>
      <c r="SJL33"/>
      <c r="SJM33"/>
      <c r="SJN33"/>
      <c r="SJO33"/>
      <c r="SJP33"/>
      <c r="SJQ33"/>
      <c r="SJR33"/>
      <c r="SJS33"/>
      <c r="SJT33"/>
      <c r="SJU33"/>
      <c r="SJV33"/>
      <c r="SJW33"/>
      <c r="SJX33"/>
      <c r="SJY33"/>
      <c r="SJZ33"/>
      <c r="SKA33"/>
      <c r="SKB33"/>
      <c r="SKC33"/>
      <c r="SKD33"/>
      <c r="SKE33"/>
      <c r="SKF33"/>
      <c r="SKG33"/>
      <c r="SKH33"/>
      <c r="SKI33"/>
      <c r="SKJ33"/>
      <c r="SKK33"/>
      <c r="SKL33"/>
      <c r="SKM33"/>
      <c r="SKN33"/>
      <c r="SKO33"/>
      <c r="SKP33"/>
      <c r="SKQ33"/>
      <c r="SKR33"/>
      <c r="SKS33"/>
      <c r="SKT33"/>
      <c r="SKU33"/>
      <c r="SKV33"/>
      <c r="SKW33"/>
      <c r="SKX33"/>
      <c r="SKY33"/>
      <c r="SKZ33"/>
      <c r="SLA33"/>
      <c r="SLB33"/>
      <c r="SLC33"/>
      <c r="SLD33"/>
      <c r="SLE33"/>
      <c r="SLF33"/>
      <c r="SLG33"/>
      <c r="SLH33"/>
      <c r="SLI33"/>
      <c r="SLJ33"/>
      <c r="SLK33"/>
      <c r="SLL33"/>
      <c r="SLM33"/>
      <c r="SLN33"/>
      <c r="SLO33"/>
      <c r="SLP33"/>
      <c r="SLQ33"/>
      <c r="SLR33"/>
      <c r="SLS33"/>
      <c r="SLT33"/>
      <c r="SLU33"/>
      <c r="SLV33"/>
      <c r="SLW33"/>
      <c r="SLX33"/>
      <c r="SLY33"/>
      <c r="SLZ33"/>
      <c r="SMA33"/>
      <c r="SMB33"/>
      <c r="SMC33"/>
      <c r="SMD33"/>
      <c r="SME33"/>
      <c r="SMF33"/>
      <c r="SMG33"/>
      <c r="SMH33"/>
      <c r="SMI33"/>
      <c r="SMJ33"/>
      <c r="SMK33"/>
      <c r="SML33"/>
      <c r="SMM33"/>
      <c r="SMN33"/>
      <c r="SMO33"/>
      <c r="SMP33"/>
      <c r="SMQ33"/>
      <c r="SMR33"/>
      <c r="SMS33"/>
      <c r="SMT33"/>
      <c r="SMU33"/>
      <c r="SMV33"/>
      <c r="SMW33"/>
      <c r="SMX33"/>
      <c r="SMY33"/>
      <c r="SMZ33"/>
      <c r="SNA33"/>
      <c r="SNB33"/>
      <c r="SNC33"/>
      <c r="SND33"/>
      <c r="SNE33"/>
      <c r="SNF33"/>
      <c r="SNG33"/>
      <c r="SNH33"/>
      <c r="SNI33"/>
      <c r="SNJ33"/>
      <c r="SNK33"/>
      <c r="SNL33"/>
      <c r="SNM33"/>
      <c r="SNN33"/>
      <c r="SNO33"/>
      <c r="SNP33"/>
      <c r="SNQ33"/>
      <c r="SNR33"/>
      <c r="SNS33"/>
      <c r="SNT33"/>
      <c r="SNU33"/>
      <c r="SNV33"/>
      <c r="SNW33"/>
      <c r="SNX33"/>
      <c r="SNY33"/>
      <c r="SNZ33"/>
      <c r="SOA33"/>
      <c r="SOB33"/>
      <c r="SOC33"/>
      <c r="SOD33"/>
      <c r="SOE33"/>
      <c r="SOF33"/>
      <c r="SOG33"/>
      <c r="SOH33"/>
      <c r="SOI33"/>
      <c r="SOJ33"/>
      <c r="SOK33"/>
      <c r="SOL33"/>
      <c r="SOM33"/>
      <c r="SON33"/>
      <c r="SOO33"/>
      <c r="SOP33"/>
      <c r="SOQ33"/>
      <c r="SOR33"/>
      <c r="SOS33"/>
      <c r="SOT33"/>
      <c r="SOU33"/>
      <c r="SOV33"/>
      <c r="SOW33"/>
      <c r="SOX33"/>
      <c r="SOY33"/>
      <c r="SOZ33"/>
      <c r="SPA33"/>
      <c r="SPB33"/>
      <c r="SPC33"/>
      <c r="SPD33"/>
      <c r="SPE33"/>
      <c r="SPF33"/>
      <c r="SPG33"/>
      <c r="SPH33"/>
      <c r="SPI33"/>
      <c r="SPJ33"/>
      <c r="SPK33"/>
      <c r="SPL33"/>
      <c r="SPM33"/>
      <c r="SPN33"/>
      <c r="SPO33"/>
      <c r="SPP33"/>
      <c r="SPQ33"/>
      <c r="SPR33"/>
      <c r="SPS33"/>
      <c r="SPT33"/>
      <c r="SPU33"/>
      <c r="SPV33"/>
      <c r="SPW33"/>
      <c r="SPX33"/>
      <c r="SPY33"/>
      <c r="SPZ33"/>
      <c r="SQA33"/>
      <c r="SQB33"/>
      <c r="SQC33"/>
      <c r="SQD33"/>
      <c r="SQE33"/>
      <c r="SQF33"/>
      <c r="SQG33"/>
      <c r="SQH33"/>
      <c r="SQI33"/>
      <c r="SQJ33"/>
      <c r="SQK33"/>
      <c r="SQL33"/>
      <c r="SQM33"/>
      <c r="SQN33"/>
      <c r="SQO33"/>
      <c r="SQP33"/>
      <c r="SQQ33"/>
      <c r="SQR33"/>
      <c r="SQS33"/>
      <c r="SQT33"/>
      <c r="SQU33"/>
      <c r="SQV33"/>
      <c r="SQW33"/>
      <c r="SQX33"/>
      <c r="SQY33"/>
      <c r="SQZ33"/>
      <c r="SRA33"/>
      <c r="SRB33"/>
      <c r="SRC33"/>
      <c r="SRD33"/>
      <c r="SRE33"/>
      <c r="SRF33"/>
      <c r="SRG33"/>
      <c r="SRH33"/>
      <c r="SRI33"/>
      <c r="SRJ33"/>
      <c r="SRK33"/>
      <c r="SRL33"/>
      <c r="SRM33"/>
      <c r="SRN33"/>
      <c r="SRO33"/>
      <c r="SRP33"/>
      <c r="SRQ33"/>
      <c r="SRR33"/>
      <c r="SRS33"/>
      <c r="SRT33"/>
      <c r="SRU33"/>
      <c r="SRV33"/>
      <c r="SRW33"/>
      <c r="SRX33"/>
      <c r="SRY33"/>
      <c r="SRZ33"/>
      <c r="SSA33"/>
      <c r="SSB33"/>
      <c r="SSC33"/>
      <c r="SSD33"/>
      <c r="SSE33"/>
      <c r="SSF33"/>
      <c r="SSG33"/>
      <c r="SSH33"/>
      <c r="SSI33"/>
      <c r="SSJ33"/>
      <c r="SSK33"/>
      <c r="SSL33"/>
      <c r="SSM33"/>
      <c r="SSN33"/>
      <c r="SSO33"/>
      <c r="SSP33"/>
      <c r="SSQ33"/>
      <c r="SSR33"/>
      <c r="SSS33"/>
      <c r="SST33"/>
      <c r="SSU33"/>
      <c r="SSV33"/>
      <c r="SSW33"/>
      <c r="SSX33"/>
      <c r="SSY33"/>
      <c r="SSZ33"/>
      <c r="STA33"/>
      <c r="STB33"/>
      <c r="STC33"/>
      <c r="STD33"/>
      <c r="STE33"/>
      <c r="STF33"/>
      <c r="STG33"/>
      <c r="STH33"/>
      <c r="STI33"/>
      <c r="STJ33"/>
      <c r="STK33"/>
      <c r="STL33"/>
      <c r="STM33"/>
      <c r="STN33"/>
      <c r="STO33"/>
      <c r="STP33"/>
      <c r="STQ33"/>
      <c r="STR33"/>
      <c r="STS33"/>
      <c r="STT33"/>
      <c r="STU33"/>
      <c r="STV33"/>
      <c r="STW33"/>
      <c r="STX33"/>
      <c r="STY33"/>
      <c r="STZ33"/>
      <c r="SUA33"/>
      <c r="SUB33"/>
      <c r="SUC33"/>
      <c r="SUD33"/>
      <c r="SUE33"/>
      <c r="SUF33"/>
      <c r="SUG33"/>
      <c r="SUH33"/>
      <c r="SUI33"/>
      <c r="SUJ33"/>
      <c r="SUK33"/>
      <c r="SUL33"/>
      <c r="SUM33"/>
      <c r="SUN33"/>
      <c r="SUO33"/>
      <c r="SUP33"/>
      <c r="SUQ33"/>
      <c r="SUR33"/>
      <c r="SUS33"/>
      <c r="SUT33"/>
      <c r="SUU33"/>
      <c r="SUV33"/>
      <c r="SUW33"/>
      <c r="SUX33"/>
      <c r="SUY33"/>
      <c r="SUZ33"/>
      <c r="SVA33"/>
      <c r="SVB33"/>
      <c r="SVC33"/>
      <c r="SVD33"/>
      <c r="SVE33"/>
      <c r="SVF33"/>
      <c r="SVG33"/>
      <c r="SVH33"/>
      <c r="SVI33"/>
      <c r="SVJ33"/>
      <c r="SVK33"/>
      <c r="SVL33"/>
      <c r="SVM33"/>
      <c r="SVN33"/>
      <c r="SVO33"/>
      <c r="SVP33"/>
      <c r="SVQ33"/>
      <c r="SVR33"/>
      <c r="SVS33"/>
      <c r="SVT33"/>
      <c r="SVU33"/>
      <c r="SVV33"/>
      <c r="SVW33"/>
      <c r="SVX33"/>
      <c r="SVY33"/>
      <c r="SVZ33"/>
      <c r="SWA33"/>
      <c r="SWB33"/>
      <c r="SWC33"/>
      <c r="SWD33"/>
      <c r="SWE33"/>
      <c r="SWF33"/>
      <c r="SWG33"/>
      <c r="SWH33"/>
      <c r="SWI33"/>
      <c r="SWJ33"/>
      <c r="SWK33"/>
      <c r="SWL33"/>
      <c r="SWM33"/>
      <c r="SWN33"/>
      <c r="SWO33"/>
      <c r="SWP33"/>
      <c r="SWQ33"/>
      <c r="SWR33"/>
      <c r="SWS33"/>
      <c r="SWT33"/>
      <c r="SWU33"/>
      <c r="SWV33"/>
      <c r="SWW33"/>
      <c r="SWX33"/>
      <c r="SWY33"/>
      <c r="SWZ33"/>
      <c r="SXA33"/>
      <c r="SXB33"/>
      <c r="SXC33"/>
      <c r="SXD33"/>
      <c r="SXE33"/>
      <c r="SXF33"/>
      <c r="SXG33"/>
      <c r="SXH33"/>
      <c r="SXI33"/>
      <c r="SXJ33"/>
      <c r="SXK33"/>
      <c r="SXL33"/>
      <c r="SXM33"/>
      <c r="SXN33"/>
      <c r="SXO33"/>
      <c r="SXP33"/>
      <c r="SXQ33"/>
      <c r="SXR33"/>
      <c r="SXS33"/>
      <c r="SXT33"/>
      <c r="SXU33"/>
      <c r="SXV33"/>
      <c r="SXW33"/>
      <c r="SXX33"/>
      <c r="SXY33"/>
      <c r="SXZ33"/>
      <c r="SYA33"/>
      <c r="SYB33"/>
      <c r="SYC33"/>
      <c r="SYD33"/>
      <c r="SYE33"/>
      <c r="SYF33"/>
      <c r="SYG33"/>
      <c r="SYH33"/>
      <c r="SYI33"/>
      <c r="SYJ33"/>
      <c r="SYK33"/>
      <c r="SYL33"/>
      <c r="SYM33"/>
      <c r="SYN33"/>
      <c r="SYO33"/>
      <c r="SYP33"/>
      <c r="SYQ33"/>
      <c r="SYR33"/>
      <c r="SYS33"/>
      <c r="SYT33"/>
      <c r="SYU33"/>
      <c r="SYV33"/>
      <c r="SYW33"/>
      <c r="SYX33"/>
      <c r="SYY33"/>
      <c r="SYZ33"/>
      <c r="SZA33"/>
      <c r="SZB33"/>
      <c r="SZC33"/>
      <c r="SZD33"/>
      <c r="SZE33"/>
      <c r="SZF33"/>
      <c r="SZG33"/>
      <c r="SZH33"/>
      <c r="SZI33"/>
      <c r="SZJ33"/>
      <c r="SZK33"/>
      <c r="SZL33"/>
      <c r="SZM33"/>
      <c r="SZN33"/>
      <c r="SZO33"/>
      <c r="SZP33"/>
      <c r="SZQ33"/>
      <c r="SZR33"/>
      <c r="SZS33"/>
      <c r="SZT33"/>
      <c r="SZU33"/>
      <c r="SZV33"/>
      <c r="SZW33"/>
      <c r="SZX33"/>
      <c r="SZY33"/>
      <c r="SZZ33"/>
      <c r="TAA33"/>
      <c r="TAB33"/>
      <c r="TAC33"/>
      <c r="TAD33"/>
      <c r="TAE33"/>
      <c r="TAF33"/>
      <c r="TAG33"/>
      <c r="TAH33"/>
      <c r="TAI33"/>
      <c r="TAJ33"/>
      <c r="TAK33"/>
      <c r="TAL33"/>
      <c r="TAM33"/>
      <c r="TAN33"/>
      <c r="TAO33"/>
      <c r="TAP33"/>
      <c r="TAQ33"/>
      <c r="TAR33"/>
      <c r="TAS33"/>
      <c r="TAT33"/>
      <c r="TAU33"/>
      <c r="TAV33"/>
      <c r="TAW33"/>
      <c r="TAX33"/>
      <c r="TAY33"/>
      <c r="TAZ33"/>
      <c r="TBA33"/>
      <c r="TBB33"/>
      <c r="TBC33"/>
      <c r="TBD33"/>
      <c r="TBE33"/>
      <c r="TBF33"/>
      <c r="TBG33"/>
      <c r="TBH33"/>
      <c r="TBI33"/>
      <c r="TBJ33"/>
      <c r="TBK33"/>
      <c r="TBL33"/>
      <c r="TBM33"/>
      <c r="TBN33"/>
      <c r="TBO33"/>
      <c r="TBP33"/>
      <c r="TBQ33"/>
      <c r="TBR33"/>
      <c r="TBS33"/>
      <c r="TBT33"/>
      <c r="TBU33"/>
      <c r="TBV33"/>
      <c r="TBW33"/>
      <c r="TBX33"/>
      <c r="TBY33"/>
      <c r="TBZ33"/>
      <c r="TCA33"/>
      <c r="TCB33"/>
      <c r="TCC33"/>
      <c r="TCD33"/>
      <c r="TCE33"/>
      <c r="TCF33"/>
      <c r="TCG33"/>
      <c r="TCH33"/>
      <c r="TCI33"/>
      <c r="TCJ33"/>
      <c r="TCK33"/>
      <c r="TCL33"/>
      <c r="TCM33"/>
      <c r="TCN33"/>
      <c r="TCO33"/>
      <c r="TCP33"/>
      <c r="TCQ33"/>
      <c r="TCR33"/>
      <c r="TCS33"/>
      <c r="TCT33"/>
      <c r="TCU33"/>
      <c r="TCV33"/>
      <c r="TCW33"/>
      <c r="TCX33"/>
      <c r="TCY33"/>
      <c r="TCZ33"/>
      <c r="TDA33"/>
      <c r="TDB33"/>
      <c r="TDC33"/>
      <c r="TDD33"/>
      <c r="TDE33"/>
      <c r="TDF33"/>
      <c r="TDG33"/>
      <c r="TDH33"/>
      <c r="TDI33"/>
      <c r="TDJ33"/>
      <c r="TDK33"/>
      <c r="TDL33"/>
      <c r="TDM33"/>
      <c r="TDN33"/>
      <c r="TDO33"/>
      <c r="TDP33"/>
      <c r="TDQ33"/>
      <c r="TDR33"/>
      <c r="TDS33"/>
      <c r="TDT33"/>
      <c r="TDU33"/>
      <c r="TDV33"/>
      <c r="TDW33"/>
      <c r="TDX33"/>
      <c r="TDY33"/>
      <c r="TDZ33"/>
      <c r="TEA33"/>
      <c r="TEB33"/>
      <c r="TEC33"/>
      <c r="TED33"/>
      <c r="TEE33"/>
      <c r="TEF33"/>
      <c r="TEG33"/>
      <c r="TEH33"/>
      <c r="TEI33"/>
      <c r="TEJ33"/>
      <c r="TEK33"/>
      <c r="TEL33"/>
      <c r="TEM33"/>
      <c r="TEN33"/>
      <c r="TEO33"/>
      <c r="TEP33"/>
      <c r="TEQ33"/>
      <c r="TER33"/>
      <c r="TES33"/>
      <c r="TET33"/>
      <c r="TEU33"/>
      <c r="TEV33"/>
      <c r="TEW33"/>
      <c r="TEX33"/>
      <c r="TEY33"/>
      <c r="TEZ33"/>
      <c r="TFA33"/>
      <c r="TFB33"/>
      <c r="TFC33"/>
      <c r="TFD33"/>
      <c r="TFE33"/>
      <c r="TFF33"/>
      <c r="TFG33"/>
      <c r="TFH33"/>
      <c r="TFI33"/>
      <c r="TFJ33"/>
      <c r="TFK33"/>
      <c r="TFL33"/>
      <c r="TFM33"/>
      <c r="TFN33"/>
      <c r="TFO33"/>
      <c r="TFP33"/>
      <c r="TFQ33"/>
      <c r="TFR33"/>
      <c r="TFS33"/>
      <c r="TFT33"/>
      <c r="TFU33"/>
      <c r="TFV33"/>
      <c r="TFW33"/>
      <c r="TFX33"/>
      <c r="TFY33"/>
      <c r="TFZ33"/>
      <c r="TGA33"/>
      <c r="TGB33"/>
      <c r="TGC33"/>
      <c r="TGD33"/>
      <c r="TGE33"/>
      <c r="TGF33"/>
      <c r="TGG33"/>
      <c r="TGH33"/>
      <c r="TGI33"/>
      <c r="TGJ33"/>
      <c r="TGK33"/>
      <c r="TGL33"/>
      <c r="TGM33"/>
      <c r="TGN33"/>
      <c r="TGO33"/>
      <c r="TGP33"/>
      <c r="TGQ33"/>
      <c r="TGR33"/>
      <c r="TGS33"/>
      <c r="TGT33"/>
      <c r="TGU33"/>
      <c r="TGV33"/>
      <c r="TGW33"/>
      <c r="TGX33"/>
      <c r="TGY33"/>
      <c r="TGZ33"/>
      <c r="THA33"/>
      <c r="THB33"/>
      <c r="THC33"/>
      <c r="THD33"/>
      <c r="THE33"/>
      <c r="THF33"/>
      <c r="THG33"/>
      <c r="THH33"/>
      <c r="THI33"/>
      <c r="THJ33"/>
      <c r="THK33"/>
      <c r="THL33"/>
      <c r="THM33"/>
      <c r="THN33"/>
      <c r="THO33"/>
      <c r="THP33"/>
      <c r="THQ33"/>
      <c r="THR33"/>
      <c r="THS33"/>
      <c r="THT33"/>
      <c r="THU33"/>
      <c r="THV33"/>
      <c r="THW33"/>
      <c r="THX33"/>
      <c r="THY33"/>
      <c r="THZ33"/>
      <c r="TIA33"/>
      <c r="TIB33"/>
      <c r="TIC33"/>
      <c r="TID33"/>
      <c r="TIE33"/>
      <c r="TIF33"/>
      <c r="TIG33"/>
      <c r="TIH33"/>
      <c r="TII33"/>
      <c r="TIJ33"/>
      <c r="TIK33"/>
      <c r="TIL33"/>
      <c r="TIM33"/>
      <c r="TIN33"/>
      <c r="TIO33"/>
      <c r="TIP33"/>
      <c r="TIQ33"/>
      <c r="TIR33"/>
      <c r="TIS33"/>
      <c r="TIT33"/>
      <c r="TIU33"/>
      <c r="TIV33"/>
      <c r="TIW33"/>
      <c r="TIX33"/>
      <c r="TIY33"/>
      <c r="TIZ33"/>
      <c r="TJA33"/>
      <c r="TJB33"/>
      <c r="TJC33"/>
      <c r="TJD33"/>
      <c r="TJE33"/>
      <c r="TJF33"/>
      <c r="TJG33"/>
      <c r="TJH33"/>
      <c r="TJI33"/>
      <c r="TJJ33"/>
      <c r="TJK33"/>
      <c r="TJL33"/>
      <c r="TJM33"/>
      <c r="TJN33"/>
      <c r="TJO33"/>
      <c r="TJP33"/>
      <c r="TJQ33"/>
      <c r="TJR33"/>
      <c r="TJS33"/>
      <c r="TJT33"/>
      <c r="TJU33"/>
      <c r="TJV33"/>
      <c r="TJW33"/>
      <c r="TJX33"/>
      <c r="TJY33"/>
      <c r="TJZ33"/>
      <c r="TKA33"/>
      <c r="TKB33"/>
      <c r="TKC33"/>
      <c r="TKD33"/>
      <c r="TKE33"/>
      <c r="TKF33"/>
      <c r="TKG33"/>
      <c r="TKH33"/>
      <c r="TKI33"/>
      <c r="TKJ33"/>
      <c r="TKK33"/>
      <c r="TKL33"/>
      <c r="TKM33"/>
      <c r="TKN33"/>
      <c r="TKO33"/>
      <c r="TKP33"/>
      <c r="TKQ33"/>
      <c r="TKR33"/>
      <c r="TKS33"/>
      <c r="TKT33"/>
      <c r="TKU33"/>
      <c r="TKV33"/>
      <c r="TKW33"/>
      <c r="TKX33"/>
      <c r="TKY33"/>
      <c r="TKZ33"/>
      <c r="TLA33"/>
      <c r="TLB33"/>
      <c r="TLC33"/>
      <c r="TLD33"/>
      <c r="TLE33"/>
      <c r="TLF33"/>
      <c r="TLG33"/>
      <c r="TLH33"/>
      <c r="TLI33"/>
      <c r="TLJ33"/>
      <c r="TLK33"/>
      <c r="TLL33"/>
      <c r="TLM33"/>
      <c r="TLN33"/>
      <c r="TLO33"/>
      <c r="TLP33"/>
      <c r="TLQ33"/>
      <c r="TLR33"/>
      <c r="TLS33"/>
      <c r="TLT33"/>
      <c r="TLU33"/>
      <c r="TLV33"/>
      <c r="TLW33"/>
      <c r="TLX33"/>
      <c r="TLY33"/>
      <c r="TLZ33"/>
      <c r="TMA33"/>
      <c r="TMB33"/>
      <c r="TMC33"/>
      <c r="TMD33"/>
      <c r="TME33"/>
      <c r="TMF33"/>
      <c r="TMG33"/>
      <c r="TMH33"/>
      <c r="TMI33"/>
      <c r="TMJ33"/>
      <c r="TMK33"/>
      <c r="TML33"/>
      <c r="TMM33"/>
      <c r="TMN33"/>
      <c r="TMO33"/>
      <c r="TMP33"/>
      <c r="TMQ33"/>
      <c r="TMR33"/>
      <c r="TMS33"/>
      <c r="TMT33"/>
      <c r="TMU33"/>
      <c r="TMV33"/>
      <c r="TMW33"/>
      <c r="TMX33"/>
      <c r="TMY33"/>
      <c r="TMZ33"/>
      <c r="TNA33"/>
      <c r="TNB33"/>
      <c r="TNC33"/>
      <c r="TND33"/>
      <c r="TNE33"/>
      <c r="TNF33"/>
      <c r="TNG33"/>
      <c r="TNH33"/>
      <c r="TNI33"/>
      <c r="TNJ33"/>
      <c r="TNK33"/>
      <c r="TNL33"/>
      <c r="TNM33"/>
      <c r="TNN33"/>
      <c r="TNO33"/>
      <c r="TNP33"/>
      <c r="TNQ33"/>
      <c r="TNR33"/>
      <c r="TNS33"/>
      <c r="TNT33"/>
      <c r="TNU33"/>
      <c r="TNV33"/>
      <c r="TNW33"/>
      <c r="TNX33"/>
      <c r="TNY33"/>
      <c r="TNZ33"/>
      <c r="TOA33"/>
      <c r="TOB33"/>
      <c r="TOC33"/>
      <c r="TOD33"/>
      <c r="TOE33"/>
      <c r="TOF33"/>
      <c r="TOG33"/>
      <c r="TOH33"/>
      <c r="TOI33"/>
      <c r="TOJ33"/>
      <c r="TOK33"/>
      <c r="TOL33"/>
      <c r="TOM33"/>
      <c r="TON33"/>
      <c r="TOO33"/>
      <c r="TOP33"/>
      <c r="TOQ33"/>
      <c r="TOR33"/>
      <c r="TOS33"/>
      <c r="TOT33"/>
      <c r="TOU33"/>
      <c r="TOV33"/>
      <c r="TOW33"/>
      <c r="TOX33"/>
      <c r="TOY33"/>
      <c r="TOZ33"/>
      <c r="TPA33"/>
      <c r="TPB33"/>
      <c r="TPC33"/>
      <c r="TPD33"/>
      <c r="TPE33"/>
      <c r="TPF33"/>
      <c r="TPG33"/>
      <c r="TPH33"/>
      <c r="TPI33"/>
      <c r="TPJ33"/>
      <c r="TPK33"/>
      <c r="TPL33"/>
      <c r="TPM33"/>
      <c r="TPN33"/>
      <c r="TPO33"/>
      <c r="TPP33"/>
      <c r="TPQ33"/>
      <c r="TPR33"/>
      <c r="TPS33"/>
      <c r="TPT33"/>
      <c r="TPU33"/>
      <c r="TPV33"/>
      <c r="TPW33"/>
      <c r="TPX33"/>
      <c r="TPY33"/>
      <c r="TPZ33"/>
      <c r="TQA33"/>
      <c r="TQB33"/>
      <c r="TQC33"/>
      <c r="TQD33"/>
      <c r="TQE33"/>
      <c r="TQF33"/>
      <c r="TQG33"/>
      <c r="TQH33"/>
      <c r="TQI33"/>
      <c r="TQJ33"/>
      <c r="TQK33"/>
      <c r="TQL33"/>
      <c r="TQM33"/>
      <c r="TQN33"/>
      <c r="TQO33"/>
      <c r="TQP33"/>
      <c r="TQQ33"/>
      <c r="TQR33"/>
      <c r="TQS33"/>
      <c r="TQT33"/>
      <c r="TQU33"/>
      <c r="TQV33"/>
      <c r="TQW33"/>
      <c r="TQX33"/>
      <c r="TQY33"/>
      <c r="TQZ33"/>
      <c r="TRA33"/>
      <c r="TRB33"/>
      <c r="TRC33"/>
      <c r="TRD33"/>
      <c r="TRE33"/>
      <c r="TRF33"/>
      <c r="TRG33"/>
      <c r="TRH33"/>
      <c r="TRI33"/>
      <c r="TRJ33"/>
      <c r="TRK33"/>
      <c r="TRL33"/>
      <c r="TRM33"/>
      <c r="TRN33"/>
      <c r="TRO33"/>
      <c r="TRP33"/>
      <c r="TRQ33"/>
      <c r="TRR33"/>
      <c r="TRS33"/>
      <c r="TRT33"/>
      <c r="TRU33"/>
      <c r="TRV33"/>
      <c r="TRW33"/>
      <c r="TRX33"/>
      <c r="TRY33"/>
      <c r="TRZ33"/>
      <c r="TSA33"/>
      <c r="TSB33"/>
      <c r="TSC33"/>
      <c r="TSD33"/>
      <c r="TSE33"/>
      <c r="TSF33"/>
      <c r="TSG33"/>
      <c r="TSH33"/>
      <c r="TSI33"/>
      <c r="TSJ33"/>
      <c r="TSK33"/>
      <c r="TSL33"/>
      <c r="TSM33"/>
      <c r="TSN33"/>
      <c r="TSO33"/>
      <c r="TSP33"/>
      <c r="TSQ33"/>
      <c r="TSR33"/>
      <c r="TSS33"/>
      <c r="TST33"/>
      <c r="TSU33"/>
      <c r="TSV33"/>
      <c r="TSW33"/>
      <c r="TSX33"/>
      <c r="TSY33"/>
      <c r="TSZ33"/>
      <c r="TTA33"/>
      <c r="TTB33"/>
      <c r="TTC33"/>
      <c r="TTD33"/>
      <c r="TTE33"/>
      <c r="TTF33"/>
      <c r="TTG33"/>
      <c r="TTH33"/>
      <c r="TTI33"/>
      <c r="TTJ33"/>
      <c r="TTK33"/>
      <c r="TTL33"/>
      <c r="TTM33"/>
      <c r="TTN33"/>
      <c r="TTO33"/>
      <c r="TTP33"/>
      <c r="TTQ33"/>
      <c r="TTR33"/>
      <c r="TTS33"/>
      <c r="TTT33"/>
      <c r="TTU33"/>
      <c r="TTV33"/>
      <c r="TTW33"/>
      <c r="TTX33"/>
      <c r="TTY33"/>
      <c r="TTZ33"/>
      <c r="TUA33"/>
      <c r="TUB33"/>
      <c r="TUC33"/>
      <c r="TUD33"/>
      <c r="TUE33"/>
      <c r="TUF33"/>
      <c r="TUG33"/>
      <c r="TUH33"/>
      <c r="TUI33"/>
      <c r="TUJ33"/>
      <c r="TUK33"/>
      <c r="TUL33"/>
      <c r="TUM33"/>
      <c r="TUN33"/>
      <c r="TUO33"/>
      <c r="TUP33"/>
      <c r="TUQ33"/>
      <c r="TUR33"/>
      <c r="TUS33"/>
      <c r="TUT33"/>
      <c r="TUU33"/>
      <c r="TUV33"/>
      <c r="TUW33"/>
      <c r="TUX33"/>
      <c r="TUY33"/>
      <c r="TUZ33"/>
      <c r="TVA33"/>
      <c r="TVB33"/>
      <c r="TVC33"/>
      <c r="TVD33"/>
      <c r="TVE33"/>
      <c r="TVF33"/>
      <c r="TVG33"/>
      <c r="TVH33"/>
      <c r="TVI33"/>
      <c r="TVJ33"/>
      <c r="TVK33"/>
      <c r="TVL33"/>
      <c r="TVM33"/>
      <c r="TVN33"/>
      <c r="TVO33"/>
      <c r="TVP33"/>
      <c r="TVQ33"/>
      <c r="TVR33"/>
      <c r="TVS33"/>
      <c r="TVT33"/>
      <c r="TVU33"/>
      <c r="TVV33"/>
      <c r="TVW33"/>
      <c r="TVX33"/>
      <c r="TVY33"/>
      <c r="TVZ33"/>
      <c r="TWA33"/>
      <c r="TWB33"/>
      <c r="TWC33"/>
      <c r="TWD33"/>
      <c r="TWE33"/>
      <c r="TWF33"/>
      <c r="TWG33"/>
      <c r="TWH33"/>
      <c r="TWI33"/>
      <c r="TWJ33"/>
      <c r="TWK33"/>
      <c r="TWL33"/>
      <c r="TWM33"/>
      <c r="TWN33"/>
      <c r="TWO33"/>
      <c r="TWP33"/>
      <c r="TWQ33"/>
      <c r="TWR33"/>
      <c r="TWS33"/>
      <c r="TWT33"/>
      <c r="TWU33"/>
      <c r="TWV33"/>
      <c r="TWW33"/>
      <c r="TWX33"/>
      <c r="TWY33"/>
      <c r="TWZ33"/>
      <c r="TXA33"/>
      <c r="TXB33"/>
      <c r="TXC33"/>
      <c r="TXD33"/>
      <c r="TXE33"/>
      <c r="TXF33"/>
      <c r="TXG33"/>
      <c r="TXH33"/>
      <c r="TXI33"/>
      <c r="TXJ33"/>
      <c r="TXK33"/>
      <c r="TXL33"/>
      <c r="TXM33"/>
      <c r="TXN33"/>
      <c r="TXO33"/>
      <c r="TXP33"/>
      <c r="TXQ33"/>
      <c r="TXR33"/>
      <c r="TXS33"/>
      <c r="TXT33"/>
      <c r="TXU33"/>
      <c r="TXV33"/>
      <c r="TXW33"/>
      <c r="TXX33"/>
      <c r="TXY33"/>
      <c r="TXZ33"/>
      <c r="TYA33"/>
      <c r="TYB33"/>
      <c r="TYC33"/>
      <c r="TYD33"/>
      <c r="TYE33"/>
      <c r="TYF33"/>
      <c r="TYG33"/>
      <c r="TYH33"/>
      <c r="TYI33"/>
      <c r="TYJ33"/>
      <c r="TYK33"/>
      <c r="TYL33"/>
      <c r="TYM33"/>
      <c r="TYN33"/>
      <c r="TYO33"/>
      <c r="TYP33"/>
      <c r="TYQ33"/>
      <c r="TYR33"/>
      <c r="TYS33"/>
      <c r="TYT33"/>
      <c r="TYU33"/>
      <c r="TYV33"/>
      <c r="TYW33"/>
      <c r="TYX33"/>
      <c r="TYY33"/>
      <c r="TYZ33"/>
      <c r="TZA33"/>
      <c r="TZB33"/>
      <c r="TZC33"/>
      <c r="TZD33"/>
      <c r="TZE33"/>
      <c r="TZF33"/>
      <c r="TZG33"/>
      <c r="TZH33"/>
      <c r="TZI33"/>
      <c r="TZJ33"/>
      <c r="TZK33"/>
      <c r="TZL33"/>
      <c r="TZM33"/>
      <c r="TZN33"/>
      <c r="TZO33"/>
      <c r="TZP33"/>
      <c r="TZQ33"/>
      <c r="TZR33"/>
      <c r="TZS33"/>
      <c r="TZT33"/>
      <c r="TZU33"/>
      <c r="TZV33"/>
      <c r="TZW33"/>
      <c r="TZX33"/>
      <c r="TZY33"/>
      <c r="TZZ33"/>
      <c r="UAA33"/>
      <c r="UAB33"/>
      <c r="UAC33"/>
      <c r="UAD33"/>
      <c r="UAE33"/>
      <c r="UAF33"/>
      <c r="UAG33"/>
      <c r="UAH33"/>
      <c r="UAI33"/>
      <c r="UAJ33"/>
      <c r="UAK33"/>
      <c r="UAL33"/>
      <c r="UAM33"/>
      <c r="UAN33"/>
      <c r="UAO33"/>
      <c r="UAP33"/>
      <c r="UAQ33"/>
      <c r="UAR33"/>
      <c r="UAS33"/>
      <c r="UAT33"/>
      <c r="UAU33"/>
      <c r="UAV33"/>
      <c r="UAW33"/>
      <c r="UAX33"/>
      <c r="UAY33"/>
      <c r="UAZ33"/>
      <c r="UBA33"/>
      <c r="UBB33"/>
      <c r="UBC33"/>
      <c r="UBD33"/>
      <c r="UBE33"/>
      <c r="UBF33"/>
      <c r="UBG33"/>
      <c r="UBH33"/>
      <c r="UBI33"/>
      <c r="UBJ33"/>
      <c r="UBK33"/>
      <c r="UBL33"/>
      <c r="UBM33"/>
      <c r="UBN33"/>
      <c r="UBO33"/>
      <c r="UBP33"/>
      <c r="UBQ33"/>
      <c r="UBR33"/>
      <c r="UBS33"/>
      <c r="UBT33"/>
      <c r="UBU33"/>
      <c r="UBV33"/>
      <c r="UBW33"/>
      <c r="UBX33"/>
      <c r="UBY33"/>
      <c r="UBZ33"/>
      <c r="UCA33"/>
      <c r="UCB33"/>
      <c r="UCC33"/>
      <c r="UCD33"/>
      <c r="UCE33"/>
      <c r="UCF33"/>
      <c r="UCG33"/>
      <c r="UCH33"/>
      <c r="UCI33"/>
      <c r="UCJ33"/>
      <c r="UCK33"/>
      <c r="UCL33"/>
      <c r="UCM33"/>
      <c r="UCN33"/>
      <c r="UCO33"/>
      <c r="UCP33"/>
      <c r="UCQ33"/>
      <c r="UCR33"/>
      <c r="UCS33"/>
      <c r="UCT33"/>
      <c r="UCU33"/>
      <c r="UCV33"/>
      <c r="UCW33"/>
      <c r="UCX33"/>
      <c r="UCY33"/>
      <c r="UCZ33"/>
      <c r="UDA33"/>
      <c r="UDB33"/>
      <c r="UDC33"/>
      <c r="UDD33"/>
      <c r="UDE33"/>
      <c r="UDF33"/>
      <c r="UDG33"/>
      <c r="UDH33"/>
      <c r="UDI33"/>
      <c r="UDJ33"/>
      <c r="UDK33"/>
      <c r="UDL33"/>
      <c r="UDM33"/>
      <c r="UDN33"/>
      <c r="UDO33"/>
      <c r="UDP33"/>
      <c r="UDQ33"/>
      <c r="UDR33"/>
      <c r="UDS33"/>
      <c r="UDT33"/>
      <c r="UDU33"/>
      <c r="UDV33"/>
      <c r="UDW33"/>
      <c r="UDX33"/>
      <c r="UDY33"/>
      <c r="UDZ33"/>
      <c r="UEA33"/>
      <c r="UEB33"/>
      <c r="UEC33"/>
      <c r="UED33"/>
      <c r="UEE33"/>
      <c r="UEF33"/>
      <c r="UEG33"/>
      <c r="UEH33"/>
      <c r="UEI33"/>
      <c r="UEJ33"/>
      <c r="UEK33"/>
      <c r="UEL33"/>
      <c r="UEM33"/>
      <c r="UEN33"/>
      <c r="UEO33"/>
      <c r="UEP33"/>
      <c r="UEQ33"/>
      <c r="UER33"/>
      <c r="UES33"/>
      <c r="UET33"/>
      <c r="UEU33"/>
      <c r="UEV33"/>
      <c r="UEW33"/>
      <c r="UEX33"/>
      <c r="UEY33"/>
      <c r="UEZ33"/>
      <c r="UFA33"/>
      <c r="UFB33"/>
      <c r="UFC33"/>
      <c r="UFD33"/>
      <c r="UFE33"/>
      <c r="UFF33"/>
      <c r="UFG33"/>
      <c r="UFH33"/>
      <c r="UFI33"/>
      <c r="UFJ33"/>
      <c r="UFK33"/>
      <c r="UFL33"/>
      <c r="UFM33"/>
      <c r="UFN33"/>
      <c r="UFO33"/>
      <c r="UFP33"/>
      <c r="UFQ33"/>
      <c r="UFR33"/>
      <c r="UFS33"/>
      <c r="UFT33"/>
      <c r="UFU33"/>
      <c r="UFV33"/>
      <c r="UFW33"/>
      <c r="UFX33"/>
      <c r="UFY33"/>
      <c r="UFZ33"/>
      <c r="UGA33"/>
      <c r="UGB33"/>
      <c r="UGC33"/>
      <c r="UGD33"/>
      <c r="UGE33"/>
      <c r="UGF33"/>
      <c r="UGG33"/>
      <c r="UGH33"/>
      <c r="UGI33"/>
      <c r="UGJ33"/>
      <c r="UGK33"/>
      <c r="UGL33"/>
      <c r="UGM33"/>
      <c r="UGN33"/>
      <c r="UGO33"/>
      <c r="UGP33"/>
      <c r="UGQ33"/>
      <c r="UGR33"/>
      <c r="UGS33"/>
      <c r="UGT33"/>
      <c r="UGU33"/>
      <c r="UGV33"/>
      <c r="UGW33"/>
      <c r="UGX33"/>
      <c r="UGY33"/>
      <c r="UGZ33"/>
      <c r="UHA33"/>
      <c r="UHB33"/>
      <c r="UHC33"/>
      <c r="UHD33"/>
      <c r="UHE33"/>
      <c r="UHF33"/>
      <c r="UHG33"/>
      <c r="UHH33"/>
      <c r="UHI33"/>
      <c r="UHJ33"/>
      <c r="UHK33"/>
      <c r="UHL33"/>
      <c r="UHM33"/>
      <c r="UHN33"/>
      <c r="UHO33"/>
      <c r="UHP33"/>
      <c r="UHQ33"/>
      <c r="UHR33"/>
      <c r="UHS33"/>
      <c r="UHT33"/>
      <c r="UHU33"/>
      <c r="UHV33"/>
      <c r="UHW33"/>
      <c r="UHX33"/>
      <c r="UHY33"/>
      <c r="UHZ33"/>
      <c r="UIA33"/>
      <c r="UIB33"/>
      <c r="UIC33"/>
      <c r="UID33"/>
      <c r="UIE33"/>
      <c r="UIF33"/>
      <c r="UIG33"/>
      <c r="UIH33"/>
      <c r="UII33"/>
      <c r="UIJ33"/>
      <c r="UIK33"/>
      <c r="UIL33"/>
      <c r="UIM33"/>
      <c r="UIN33"/>
      <c r="UIO33"/>
      <c r="UIP33"/>
      <c r="UIQ33"/>
      <c r="UIR33"/>
      <c r="UIS33"/>
      <c r="UIT33"/>
      <c r="UIU33"/>
      <c r="UIV33"/>
      <c r="UIW33"/>
      <c r="UIX33"/>
      <c r="UIY33"/>
      <c r="UIZ33"/>
      <c r="UJA33"/>
      <c r="UJB33"/>
      <c r="UJC33"/>
      <c r="UJD33"/>
      <c r="UJE33"/>
      <c r="UJF33"/>
      <c r="UJG33"/>
      <c r="UJH33"/>
      <c r="UJI33"/>
      <c r="UJJ33"/>
      <c r="UJK33"/>
      <c r="UJL33"/>
      <c r="UJM33"/>
      <c r="UJN33"/>
      <c r="UJO33"/>
      <c r="UJP33"/>
      <c r="UJQ33"/>
      <c r="UJR33"/>
      <c r="UJS33"/>
      <c r="UJT33"/>
      <c r="UJU33"/>
      <c r="UJV33"/>
      <c r="UJW33"/>
      <c r="UJX33"/>
      <c r="UJY33"/>
      <c r="UJZ33"/>
      <c r="UKA33"/>
      <c r="UKB33"/>
      <c r="UKC33"/>
      <c r="UKD33"/>
      <c r="UKE33"/>
      <c r="UKF33"/>
      <c r="UKG33"/>
      <c r="UKH33"/>
      <c r="UKI33"/>
      <c r="UKJ33"/>
      <c r="UKK33"/>
      <c r="UKL33"/>
      <c r="UKM33"/>
      <c r="UKN33"/>
      <c r="UKO33"/>
      <c r="UKP33"/>
      <c r="UKQ33"/>
      <c r="UKR33"/>
      <c r="UKS33"/>
      <c r="UKT33"/>
      <c r="UKU33"/>
      <c r="UKV33"/>
      <c r="UKW33"/>
      <c r="UKX33"/>
      <c r="UKY33"/>
      <c r="UKZ33"/>
      <c r="ULA33"/>
      <c r="ULB33"/>
      <c r="ULC33"/>
      <c r="ULD33"/>
      <c r="ULE33"/>
      <c r="ULF33"/>
      <c r="ULG33"/>
      <c r="ULH33"/>
      <c r="ULI33"/>
      <c r="ULJ33"/>
      <c r="ULK33"/>
      <c r="ULL33"/>
      <c r="ULM33"/>
      <c r="ULN33"/>
      <c r="ULO33"/>
      <c r="ULP33"/>
      <c r="ULQ33"/>
      <c r="ULR33"/>
      <c r="ULS33"/>
      <c r="ULT33"/>
      <c r="ULU33"/>
      <c r="ULV33"/>
      <c r="ULW33"/>
      <c r="ULX33"/>
      <c r="ULY33"/>
      <c r="ULZ33"/>
      <c r="UMA33"/>
      <c r="UMB33"/>
      <c r="UMC33"/>
      <c r="UMD33"/>
      <c r="UME33"/>
      <c r="UMF33"/>
      <c r="UMG33"/>
      <c r="UMH33"/>
      <c r="UMI33"/>
      <c r="UMJ33"/>
      <c r="UMK33"/>
      <c r="UML33"/>
      <c r="UMM33"/>
      <c r="UMN33"/>
      <c r="UMO33"/>
      <c r="UMP33"/>
      <c r="UMQ33"/>
      <c r="UMR33"/>
      <c r="UMS33"/>
      <c r="UMT33"/>
      <c r="UMU33"/>
      <c r="UMV33"/>
      <c r="UMW33"/>
      <c r="UMX33"/>
      <c r="UMY33"/>
      <c r="UMZ33"/>
      <c r="UNA33"/>
      <c r="UNB33"/>
      <c r="UNC33"/>
      <c r="UND33"/>
      <c r="UNE33"/>
      <c r="UNF33"/>
      <c r="UNG33"/>
      <c r="UNH33"/>
      <c r="UNI33"/>
      <c r="UNJ33"/>
      <c r="UNK33"/>
      <c r="UNL33"/>
      <c r="UNM33"/>
      <c r="UNN33"/>
      <c r="UNO33"/>
      <c r="UNP33"/>
      <c r="UNQ33"/>
      <c r="UNR33"/>
      <c r="UNS33"/>
      <c r="UNT33"/>
      <c r="UNU33"/>
      <c r="UNV33"/>
      <c r="UNW33"/>
      <c r="UNX33"/>
      <c r="UNY33"/>
      <c r="UNZ33"/>
      <c r="UOA33"/>
      <c r="UOB33"/>
      <c r="UOC33"/>
      <c r="UOD33"/>
      <c r="UOE33"/>
      <c r="UOF33"/>
      <c r="UOG33"/>
      <c r="UOH33"/>
      <c r="UOI33"/>
      <c r="UOJ33"/>
      <c r="UOK33"/>
      <c r="UOL33"/>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row>
    <row r="34" spans="1:16338" ht="15.5">
      <c r="A34" s="90"/>
      <c r="B34" s="69" t="s">
        <v>534</v>
      </c>
      <c r="C34" s="256" t="s">
        <v>62</v>
      </c>
      <c r="D34" s="257" t="s">
        <v>62</v>
      </c>
      <c r="E34"/>
    </row>
    <row r="35" spans="1:16338" ht="15.5">
      <c r="A35" s="90">
        <v>22</v>
      </c>
      <c r="B35" s="43" t="s">
        <v>231</v>
      </c>
      <c r="C35" s="258">
        <v>6.5936802951080647E-2</v>
      </c>
      <c r="D35" s="258">
        <v>6.6500000000000004E-2</v>
      </c>
      <c r="E35"/>
    </row>
    <row r="36" spans="1:16338">
      <c r="C36" s="91"/>
      <c r="D36" s="91"/>
    </row>
    <row r="37" spans="1:16338" ht="15.5">
      <c r="B37" s="84"/>
      <c r="C37" s="92"/>
      <c r="D37" s="92"/>
    </row>
    <row r="38" spans="1:16338" ht="15.5">
      <c r="B38" s="344" t="s">
        <v>535</v>
      </c>
    </row>
  </sheetData>
  <mergeCells count="1">
    <mergeCell ref="D5:G5"/>
  </mergeCells>
  <pageMargins left="0.7" right="0.7" top="0.75" bottom="0.75" header="0.3" footer="0.3"/>
  <pageSetup orientation="portrait" r:id="rId1"/>
  <headerFooter>
    <oddHeader>&amp;L&amp;"Calibri"&amp;10&amp;K000000Confidential&amp;1#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zoomScale="80" zoomScaleNormal="80" workbookViewId="0">
      <selection activeCell="B26" sqref="B26"/>
    </sheetView>
  </sheetViews>
  <sheetFormatPr baseColWidth="10" defaultColWidth="11.453125" defaultRowHeight="14.5"/>
  <cols>
    <col min="1" max="1" width="7.7265625" customWidth="1"/>
    <col min="2" max="2" width="47.453125" customWidth="1"/>
    <col min="3" max="9" width="20.7265625" customWidth="1"/>
  </cols>
  <sheetData>
    <row r="1" spans="1:9" s="57" customFormat="1" ht="20.25" customHeight="1">
      <c r="B1" s="23"/>
      <c r="C1" s="24"/>
      <c r="E1" s="59"/>
    </row>
    <row r="2" spans="1:9" s="57" customFormat="1" ht="20.25" customHeight="1">
      <c r="B2" s="23"/>
      <c r="C2" s="24"/>
      <c r="E2" s="59"/>
    </row>
    <row r="5" spans="1:9" ht="20">
      <c r="B5" s="93" t="s">
        <v>536</v>
      </c>
    </row>
    <row r="6" spans="1:9" ht="20">
      <c r="B6" s="93"/>
      <c r="C6" s="393" t="s">
        <v>192</v>
      </c>
      <c r="D6" s="394"/>
      <c r="E6" s="394"/>
      <c r="F6" s="394"/>
      <c r="G6" s="394"/>
      <c r="H6" s="394"/>
      <c r="I6" s="394"/>
    </row>
    <row r="7" spans="1:9" ht="15" customHeight="1">
      <c r="C7" s="395" t="s">
        <v>537</v>
      </c>
      <c r="D7" s="396"/>
      <c r="E7" s="397" t="s">
        <v>540</v>
      </c>
      <c r="F7" s="395" t="s">
        <v>541</v>
      </c>
      <c r="G7" s="396"/>
      <c r="H7" s="397" t="s">
        <v>544</v>
      </c>
      <c r="I7" s="399" t="s">
        <v>545</v>
      </c>
    </row>
    <row r="8" spans="1:9" ht="31">
      <c r="B8" s="200" t="s">
        <v>58</v>
      </c>
      <c r="C8" s="263" t="s">
        <v>538</v>
      </c>
      <c r="D8" s="263" t="s">
        <v>539</v>
      </c>
      <c r="E8" s="398"/>
      <c r="F8" s="263" t="s">
        <v>542</v>
      </c>
      <c r="G8" s="263" t="s">
        <v>543</v>
      </c>
      <c r="H8" s="398"/>
      <c r="I8" s="400"/>
    </row>
    <row r="9" spans="1:9" ht="15.5">
      <c r="A9" s="192">
        <v>1</v>
      </c>
      <c r="B9" s="96" t="s">
        <v>546</v>
      </c>
      <c r="C9" s="187">
        <v>1884546.053873</v>
      </c>
      <c r="D9" s="187">
        <v>37355117.246149004</v>
      </c>
      <c r="E9" s="236"/>
      <c r="F9" s="187">
        <v>1090831.706707</v>
      </c>
      <c r="G9" s="187">
        <v>293000</v>
      </c>
      <c r="H9" s="236"/>
      <c r="I9" s="187">
        <v>38148831.593315005</v>
      </c>
    </row>
    <row r="10" spans="1:9" ht="15.5">
      <c r="A10" s="192">
        <v>2</v>
      </c>
      <c r="B10" s="96" t="s">
        <v>547</v>
      </c>
      <c r="C10" s="187"/>
      <c r="D10" s="187">
        <v>11760545.130471</v>
      </c>
      <c r="E10" s="236"/>
      <c r="F10" s="187"/>
      <c r="G10" s="187"/>
      <c r="H10" s="236"/>
      <c r="I10" s="187">
        <v>11760545.130471</v>
      </c>
    </row>
    <row r="11" spans="1:9" ht="15.5">
      <c r="A11" s="262" t="s">
        <v>166</v>
      </c>
      <c r="B11" s="96" t="s">
        <v>548</v>
      </c>
      <c r="C11" s="187"/>
      <c r="D11" s="187">
        <v>7651602.5296569997</v>
      </c>
      <c r="E11" s="236"/>
      <c r="F11" s="187"/>
      <c r="G11" s="187"/>
      <c r="H11" s="236"/>
      <c r="I11" s="187">
        <v>7651602.5296569997</v>
      </c>
    </row>
    <row r="12" spans="1:9" ht="15.5">
      <c r="A12" s="192">
        <v>3</v>
      </c>
      <c r="B12" s="96" t="s">
        <v>549</v>
      </c>
      <c r="C12" s="187">
        <v>16891.424615</v>
      </c>
      <c r="D12" s="187">
        <v>11543711.131906001</v>
      </c>
      <c r="E12" s="236"/>
      <c r="F12" s="187">
        <v>37648.592800999999</v>
      </c>
      <c r="G12" s="187"/>
      <c r="H12" s="236"/>
      <c r="I12" s="187">
        <v>11522953.963719999</v>
      </c>
    </row>
    <row r="13" spans="1:9" ht="15.5">
      <c r="A13" s="192">
        <v>4</v>
      </c>
      <c r="B13" s="110" t="s">
        <v>167</v>
      </c>
      <c r="C13" s="264">
        <v>1901437.4784879999</v>
      </c>
      <c r="D13" s="264">
        <v>68310976.038183004</v>
      </c>
      <c r="E13" s="265"/>
      <c r="F13" s="264">
        <v>1128480.299508</v>
      </c>
      <c r="G13" s="264">
        <v>293000</v>
      </c>
      <c r="H13" s="265"/>
      <c r="I13" s="264">
        <v>69083933.217162997</v>
      </c>
    </row>
    <row r="15" spans="1:9" ht="15.5">
      <c r="A15" s="64"/>
      <c r="B15" s="64"/>
    </row>
    <row r="16" spans="1:9" ht="15.5">
      <c r="A16" s="64"/>
      <c r="B16" s="64"/>
    </row>
    <row r="17" spans="1:2" ht="15.5">
      <c r="A17" s="64"/>
      <c r="B17" s="64"/>
    </row>
    <row r="18" spans="1:2" ht="15.5">
      <c r="A18" s="64"/>
      <c r="B18" s="64"/>
    </row>
    <row r="19" spans="1:2" ht="15.5">
      <c r="A19" s="64"/>
      <c r="B19" s="64"/>
    </row>
    <row r="20" spans="1:2" ht="15.5">
      <c r="A20" s="64"/>
      <c r="B20" s="64"/>
    </row>
    <row r="21" spans="1:2" ht="15.5">
      <c r="A21" s="64"/>
      <c r="B21" s="64"/>
    </row>
    <row r="22" spans="1:2" ht="15.5">
      <c r="A22" s="64"/>
      <c r="B22" s="64"/>
    </row>
  </sheetData>
  <mergeCells count="6">
    <mergeCell ref="C6:I6"/>
    <mergeCell ref="C7:D7"/>
    <mergeCell ref="E7:E8"/>
    <mergeCell ref="F7:G7"/>
    <mergeCell ref="H7:H8"/>
    <mergeCell ref="I7:I8"/>
  </mergeCells>
  <pageMargins left="0.7" right="0.7" top="0.75" bottom="0.75" header="0.3" footer="0.3"/>
  <pageSetup orientation="portrait" r:id="rId1"/>
  <headerFooter>
    <oddHeader>&amp;L&amp;"Calibri"&amp;10&amp;K000000Confidential&amp;1#</oddHeader>
  </headerFooter>
  <ignoredErrors>
    <ignoredError sqref="A11"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zoomScale="80" zoomScaleNormal="80" workbookViewId="0">
      <selection activeCell="B7" sqref="B7"/>
    </sheetView>
  </sheetViews>
  <sheetFormatPr baseColWidth="10" defaultColWidth="11.453125" defaultRowHeight="14.5"/>
  <cols>
    <col min="1" max="1" width="7.7265625" customWidth="1"/>
    <col min="2" max="2" width="87.26953125" customWidth="1"/>
    <col min="3" max="9" width="22.26953125" customWidth="1"/>
  </cols>
  <sheetData>
    <row r="1" spans="1:5" s="57" customFormat="1" ht="20.25" customHeight="1">
      <c r="B1" s="23"/>
      <c r="C1" s="24"/>
      <c r="E1" s="59"/>
    </row>
    <row r="2" spans="1:5" s="57" customFormat="1" ht="20.25" customHeight="1">
      <c r="B2" s="23"/>
      <c r="C2" s="24"/>
      <c r="E2" s="59"/>
    </row>
    <row r="5" spans="1:5" ht="20">
      <c r="B5" s="93" t="s">
        <v>180</v>
      </c>
    </row>
    <row r="6" spans="1:5" ht="20">
      <c r="B6" s="93"/>
    </row>
    <row r="7" spans="1:5" ht="15.5">
      <c r="B7" s="64" t="s">
        <v>201</v>
      </c>
      <c r="C7" s="109" t="s">
        <v>1</v>
      </c>
      <c r="D7" s="369"/>
      <c r="E7" s="369"/>
    </row>
    <row r="8" spans="1:5" ht="15.5">
      <c r="A8" s="62">
        <v>1</v>
      </c>
      <c r="B8" s="97" t="s">
        <v>550</v>
      </c>
      <c r="C8" s="267">
        <v>1654826</v>
      </c>
      <c r="D8" s="370"/>
      <c r="E8" s="370"/>
    </row>
    <row r="9" spans="1:5" ht="15.5">
      <c r="A9" s="62">
        <v>2</v>
      </c>
      <c r="B9" s="43" t="s">
        <v>551</v>
      </c>
      <c r="C9" s="268">
        <v>559792</v>
      </c>
    </row>
    <row r="10" spans="1:5" ht="15.5">
      <c r="A10" s="62">
        <v>3</v>
      </c>
      <c r="B10" s="43" t="s">
        <v>552</v>
      </c>
      <c r="C10" s="268">
        <v>-143700</v>
      </c>
    </row>
    <row r="11" spans="1:5" ht="15.5">
      <c r="A11" s="62">
        <v>4</v>
      </c>
      <c r="B11" s="43" t="s">
        <v>553</v>
      </c>
      <c r="C11" s="268">
        <v>-207734</v>
      </c>
    </row>
    <row r="12" spans="1:5" ht="15.5">
      <c r="A12" s="62">
        <v>5</v>
      </c>
      <c r="B12" s="43" t="s">
        <v>554</v>
      </c>
      <c r="C12" s="268" t="s">
        <v>171</v>
      </c>
    </row>
    <row r="13" spans="1:5" ht="15.5">
      <c r="A13" s="62">
        <v>6</v>
      </c>
      <c r="B13" s="97" t="s">
        <v>555</v>
      </c>
      <c r="C13" s="267">
        <v>1863185</v>
      </c>
    </row>
    <row r="14" spans="1:5" ht="15.5">
      <c r="A14" s="64"/>
      <c r="B14" s="64"/>
    </row>
    <row r="15" spans="1:5" ht="15.5">
      <c r="B15" s="205" t="s">
        <v>556</v>
      </c>
    </row>
    <row r="16" spans="1:5" ht="15.5">
      <c r="A16" s="64"/>
      <c r="B16" s="64"/>
    </row>
  </sheetData>
  <pageMargins left="0.7" right="0.7" top="0.75" bottom="0.75" header="0.3" footer="0.3"/>
  <pageSetup orientation="portrait" r:id="rId1"/>
  <headerFooter>
    <oddHeader>&amp;L&amp;"Calibri"&amp;10&amp;K000000Confidential&amp;1#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zoomScale="80" zoomScaleNormal="80" workbookViewId="0">
      <selection activeCell="H2" sqref="G2:H2"/>
    </sheetView>
  </sheetViews>
  <sheetFormatPr baseColWidth="10" defaultColWidth="11.453125" defaultRowHeight="14.5"/>
  <cols>
    <col min="1" max="1" width="7.7265625" customWidth="1"/>
    <col min="2" max="2" width="48.81640625" customWidth="1"/>
    <col min="3" max="7" width="19.26953125" customWidth="1"/>
    <col min="8" max="8" width="22.26953125" customWidth="1"/>
  </cols>
  <sheetData>
    <row r="1" spans="1:7" s="57" customFormat="1" ht="20.25" customHeight="1">
      <c r="B1" s="23"/>
      <c r="C1" s="24"/>
      <c r="E1" s="59"/>
    </row>
    <row r="2" spans="1:7" s="57" customFormat="1" ht="20.25" customHeight="1">
      <c r="B2" s="23"/>
      <c r="C2" s="24"/>
      <c r="E2" s="59"/>
    </row>
    <row r="5" spans="1:7" ht="20">
      <c r="B5" s="93" t="s">
        <v>557</v>
      </c>
    </row>
    <row r="6" spans="1:7" ht="20">
      <c r="B6" s="93"/>
    </row>
    <row r="7" spans="1:7" ht="20">
      <c r="B7" s="93"/>
      <c r="C7" s="390" t="s">
        <v>192</v>
      </c>
      <c r="D7" s="391"/>
      <c r="E7" s="391"/>
      <c r="F7" s="391"/>
      <c r="G7" s="391"/>
    </row>
    <row r="8" spans="1:7" ht="68.25" customHeight="1">
      <c r="B8" s="200" t="s">
        <v>201</v>
      </c>
      <c r="C8" s="263" t="s">
        <v>558</v>
      </c>
      <c r="D8" s="263" t="s">
        <v>562</v>
      </c>
      <c r="E8" s="263" t="s">
        <v>559</v>
      </c>
      <c r="F8" s="263" t="s">
        <v>560</v>
      </c>
      <c r="G8" s="269" t="s">
        <v>561</v>
      </c>
    </row>
    <row r="9" spans="1:7" ht="16.5" customHeight="1">
      <c r="A9" s="162">
        <v>1</v>
      </c>
      <c r="B9" s="43" t="s">
        <v>563</v>
      </c>
      <c r="C9" s="299">
        <v>36258104.360766955</v>
      </c>
      <c r="D9" s="299">
        <v>1890727.2325155505</v>
      </c>
      <c r="E9" s="299">
        <v>1889758.6856525505</v>
      </c>
      <c r="F9" s="299">
        <v>968.54686300000003</v>
      </c>
      <c r="G9" s="236"/>
    </row>
    <row r="10" spans="1:7" ht="16.5" customHeight="1">
      <c r="A10" s="162">
        <v>2</v>
      </c>
      <c r="B10" s="43" t="s">
        <v>564</v>
      </c>
      <c r="C10" s="299">
        <v>11760545.130469</v>
      </c>
      <c r="D10" s="299"/>
      <c r="E10" s="299"/>
      <c r="F10" s="299"/>
      <c r="G10" s="236"/>
    </row>
    <row r="11" spans="1:7" ht="16.5" customHeight="1">
      <c r="A11" s="162">
        <v>3</v>
      </c>
      <c r="B11" s="270" t="s">
        <v>168</v>
      </c>
      <c r="C11" s="300">
        <v>48018649.491235957</v>
      </c>
      <c r="D11" s="300">
        <v>1890727.2325155505</v>
      </c>
      <c r="E11" s="300">
        <v>1889758.6856525505</v>
      </c>
      <c r="F11" s="300">
        <v>968.54686300000003</v>
      </c>
      <c r="G11" s="236"/>
    </row>
    <row r="12" spans="1:7" ht="16.5" customHeight="1">
      <c r="A12" s="162">
        <v>4</v>
      </c>
      <c r="B12" s="43" t="s">
        <v>565</v>
      </c>
      <c r="C12" s="299">
        <v>1153982.5356690299</v>
      </c>
      <c r="D12" s="299">
        <v>69363.777940990039</v>
      </c>
      <c r="E12" s="299">
        <v>69363.777940990039</v>
      </c>
      <c r="F12" s="301" t="s">
        <v>77</v>
      </c>
      <c r="G12" s="236"/>
    </row>
  </sheetData>
  <mergeCells count="1">
    <mergeCell ref="C7:G7"/>
  </mergeCells>
  <pageMargins left="0.7" right="0.7" top="0.75" bottom="0.75" header="0.3" footer="0.3"/>
  <pageSetup orientation="portrait" r:id="rId1"/>
  <headerFooter>
    <oddHeader>&amp;L&amp;"Calibri"&amp;10&amp;K000000Confidential&amp;1#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zoomScale="60" zoomScaleNormal="60" workbookViewId="0">
      <selection activeCell="B7" sqref="B7"/>
    </sheetView>
  </sheetViews>
  <sheetFormatPr baseColWidth="10" defaultColWidth="11.453125" defaultRowHeight="14.5"/>
  <cols>
    <col min="1" max="1" width="7.7265625" customWidth="1"/>
    <col min="2" max="2" width="80.26953125" customWidth="1"/>
    <col min="3" max="8" width="23.26953125" customWidth="1"/>
    <col min="9" max="9" width="22.26953125" customWidth="1"/>
  </cols>
  <sheetData>
    <row r="1" spans="1:8" s="57" customFormat="1" ht="20.25" customHeight="1">
      <c r="B1" s="23"/>
      <c r="C1" s="24"/>
      <c r="E1" s="59"/>
    </row>
    <row r="2" spans="1:8" s="57" customFormat="1" ht="20.25" customHeight="1">
      <c r="B2" s="23"/>
      <c r="C2" s="24"/>
      <c r="E2" s="59"/>
    </row>
    <row r="4" spans="1:8" ht="20">
      <c r="B4" s="93" t="s">
        <v>592</v>
      </c>
    </row>
    <row r="5" spans="1:8" ht="23.25" customHeight="1">
      <c r="B5" s="93" t="s">
        <v>0</v>
      </c>
    </row>
    <row r="6" spans="1:8" ht="23.25" customHeight="1">
      <c r="B6" s="93"/>
      <c r="C6" s="405" t="s">
        <v>192</v>
      </c>
      <c r="D6" s="406"/>
      <c r="E6" s="406"/>
      <c r="F6" s="406"/>
      <c r="G6" s="406"/>
      <c r="H6" s="406"/>
    </row>
    <row r="7" spans="1:8" ht="15.5">
      <c r="A7" s="190"/>
      <c r="B7" s="200" t="s">
        <v>201</v>
      </c>
      <c r="C7" s="401" t="s">
        <v>566</v>
      </c>
      <c r="D7" s="401"/>
      <c r="E7" s="402" t="s">
        <v>567</v>
      </c>
      <c r="F7" s="403"/>
      <c r="G7" s="404" t="s">
        <v>568</v>
      </c>
      <c r="H7" s="403"/>
    </row>
    <row r="8" spans="1:8" ht="34.5" customHeight="1">
      <c r="A8" s="191"/>
      <c r="B8" s="263" t="s">
        <v>572</v>
      </c>
      <c r="C8" s="304" t="s">
        <v>569</v>
      </c>
      <c r="D8" s="304" t="s">
        <v>570</v>
      </c>
      <c r="E8" s="263" t="s">
        <v>569</v>
      </c>
      <c r="F8" s="263" t="s">
        <v>570</v>
      </c>
      <c r="G8" s="263" t="s">
        <v>242</v>
      </c>
      <c r="H8" s="263" t="s">
        <v>571</v>
      </c>
    </row>
    <row r="9" spans="1:8" ht="15.5">
      <c r="A9" s="192">
        <v>1</v>
      </c>
      <c r="B9" s="43" t="s">
        <v>573</v>
      </c>
      <c r="C9" s="187">
        <v>12059115.859533001</v>
      </c>
      <c r="D9" s="187">
        <v>0</v>
      </c>
      <c r="E9" s="187">
        <v>12059115.859533001</v>
      </c>
      <c r="F9" s="187">
        <v>0</v>
      </c>
      <c r="G9" s="187">
        <v>1473.697604</v>
      </c>
      <c r="H9" s="98">
        <v>1.2220610707832359E-4</v>
      </c>
    </row>
    <row r="10" spans="1:8" ht="15.5">
      <c r="A10" s="192">
        <v>2</v>
      </c>
      <c r="B10" s="43" t="s">
        <v>574</v>
      </c>
      <c r="C10" s="187">
        <v>114518.624967</v>
      </c>
      <c r="D10" s="187">
        <v>233948.89488199999</v>
      </c>
      <c r="E10" s="187">
        <v>114518.624967</v>
      </c>
      <c r="F10" s="187">
        <v>200355.18262036706</v>
      </c>
      <c r="G10" s="187">
        <v>92397.612554928986</v>
      </c>
      <c r="H10" s="98">
        <v>0.29344331071199597</v>
      </c>
    </row>
    <row r="11" spans="1:8" ht="15.5">
      <c r="A11" s="192">
        <v>3</v>
      </c>
      <c r="B11" s="43" t="s">
        <v>575</v>
      </c>
      <c r="C11" s="187">
        <v>16713.483609999999</v>
      </c>
      <c r="D11" s="187">
        <v>16465.321252999998</v>
      </c>
      <c r="E11" s="187">
        <v>16713.483609999999</v>
      </c>
      <c r="F11" s="187">
        <v>3286.9420273999999</v>
      </c>
      <c r="G11" s="187">
        <v>20000.425637400003</v>
      </c>
      <c r="H11" s="98">
        <v>1.0000000000000002</v>
      </c>
    </row>
    <row r="12" spans="1:8" ht="15.5">
      <c r="A12" s="192">
        <v>4</v>
      </c>
      <c r="B12" s="43" t="s">
        <v>576</v>
      </c>
      <c r="C12" s="187">
        <v>1691880.5012604264</v>
      </c>
      <c r="D12" s="187">
        <v>59768.926727999999</v>
      </c>
      <c r="E12" s="187">
        <v>1691880.5012604264</v>
      </c>
      <c r="F12" s="187">
        <v>21017.800879199996</v>
      </c>
      <c r="G12" s="187">
        <v>347768.6523280504</v>
      </c>
      <c r="H12" s="98">
        <v>0.20302936367771712</v>
      </c>
    </row>
    <row r="13" spans="1:8" ht="15.5">
      <c r="A13" s="193"/>
      <c r="B13" s="239" t="s">
        <v>577</v>
      </c>
      <c r="C13" s="236"/>
      <c r="D13" s="236"/>
      <c r="E13" s="236"/>
      <c r="F13" s="236"/>
      <c r="G13" s="236"/>
      <c r="H13" s="236"/>
    </row>
    <row r="14" spans="1:8" ht="15.5">
      <c r="A14" s="192">
        <v>5</v>
      </c>
      <c r="B14" s="43" t="s">
        <v>578</v>
      </c>
      <c r="C14" s="188">
        <v>0</v>
      </c>
      <c r="D14" s="187">
        <v>0</v>
      </c>
      <c r="E14" s="187">
        <v>0</v>
      </c>
      <c r="F14" s="187">
        <v>0</v>
      </c>
      <c r="G14" s="187">
        <v>0</v>
      </c>
      <c r="H14" s="98">
        <v>0</v>
      </c>
    </row>
    <row r="15" spans="1:8" ht="15.5">
      <c r="A15" s="192">
        <v>6</v>
      </c>
      <c r="B15" s="43" t="s">
        <v>579</v>
      </c>
      <c r="C15" s="187">
        <v>6617202.9052927298</v>
      </c>
      <c r="D15" s="187">
        <v>3614639.8599050092</v>
      </c>
      <c r="E15" s="187">
        <v>6617202.9052922297</v>
      </c>
      <c r="F15" s="187">
        <v>1145174.013321324</v>
      </c>
      <c r="G15" s="187">
        <v>5949705.8333606469</v>
      </c>
      <c r="H15" s="98">
        <v>0.76647989343234957</v>
      </c>
    </row>
    <row r="16" spans="1:8" ht="15.5">
      <c r="A16" s="193"/>
      <c r="B16" s="239" t="s">
        <v>577</v>
      </c>
      <c r="C16" s="236"/>
      <c r="D16" s="236"/>
      <c r="E16" s="236"/>
      <c r="F16" s="236"/>
      <c r="G16" s="236"/>
      <c r="H16" s="236"/>
    </row>
    <row r="17" spans="1:8" ht="15.5">
      <c r="A17" s="192"/>
      <c r="B17" s="71" t="s">
        <v>580</v>
      </c>
      <c r="C17" s="187">
        <v>440916.41830525332</v>
      </c>
      <c r="D17" s="187">
        <v>271067.65107600001</v>
      </c>
      <c r="E17" s="187">
        <v>440916.41830525332</v>
      </c>
      <c r="F17" s="187">
        <v>44247.892062956198</v>
      </c>
      <c r="G17" s="187">
        <v>487932.98256531317</v>
      </c>
      <c r="H17" s="98">
        <v>1.005706669138549</v>
      </c>
    </row>
    <row r="18" spans="1:8" ht="15.5">
      <c r="A18" s="192">
        <v>7</v>
      </c>
      <c r="B18" s="43" t="s">
        <v>581</v>
      </c>
      <c r="C18" s="187">
        <v>0</v>
      </c>
      <c r="D18" s="187">
        <v>0</v>
      </c>
      <c r="E18" s="187">
        <v>0</v>
      </c>
      <c r="F18" s="187">
        <v>0</v>
      </c>
      <c r="G18" s="187">
        <v>0</v>
      </c>
      <c r="H18" s="98">
        <v>0</v>
      </c>
    </row>
    <row r="19" spans="1:8" ht="15.5">
      <c r="A19" s="192">
        <v>8</v>
      </c>
      <c r="B19" s="43" t="s">
        <v>582</v>
      </c>
      <c r="C19" s="187">
        <v>6650915.440828301</v>
      </c>
      <c r="D19" s="187">
        <v>6481611.0741299996</v>
      </c>
      <c r="E19" s="187">
        <v>6650915.440828301</v>
      </c>
      <c r="F19" s="187">
        <v>666504.3875929279</v>
      </c>
      <c r="G19" s="187">
        <v>5769277.8950847089</v>
      </c>
      <c r="H19" s="98">
        <v>0.78843062587123158</v>
      </c>
    </row>
    <row r="20" spans="1:8" ht="15.5">
      <c r="A20" s="192">
        <v>9</v>
      </c>
      <c r="B20" s="43" t="s">
        <v>583</v>
      </c>
      <c r="C20" s="187">
        <v>22504597.302648</v>
      </c>
      <c r="D20" s="187">
        <v>1070052.6840969909</v>
      </c>
      <c r="E20" s="187">
        <v>22504597.302646998</v>
      </c>
      <c r="F20" s="187">
        <v>178891.95695969989</v>
      </c>
      <c r="G20" s="187">
        <v>10747407.779996417</v>
      </c>
      <c r="H20" s="98">
        <v>0.47379870252742429</v>
      </c>
    </row>
    <row r="21" spans="1:8" ht="15.5">
      <c r="A21" s="192"/>
      <c r="B21" s="71" t="s">
        <v>584</v>
      </c>
      <c r="C21" s="187">
        <v>19139665.280002002</v>
      </c>
      <c r="D21" s="187">
        <v>862348.228886</v>
      </c>
      <c r="E21" s="187">
        <v>19139665.280001998</v>
      </c>
      <c r="F21" s="187">
        <v>92661.521458382951</v>
      </c>
      <c r="G21" s="187">
        <v>7650301.7474346794</v>
      </c>
      <c r="H21" s="98">
        <v>0.39778347292090332</v>
      </c>
    </row>
    <row r="22" spans="1:8" ht="15.5">
      <c r="A22" s="192"/>
      <c r="B22" s="71" t="s">
        <v>585</v>
      </c>
      <c r="C22" s="187">
        <v>3336989.082525</v>
      </c>
      <c r="D22" s="187">
        <v>200252.77266199078</v>
      </c>
      <c r="E22" s="187">
        <v>3336989.0825240002</v>
      </c>
      <c r="F22" s="187">
        <v>82742.799024618536</v>
      </c>
      <c r="G22" s="187">
        <v>3065991.2662110403</v>
      </c>
      <c r="H22" s="98">
        <v>0.89655896205015118</v>
      </c>
    </row>
    <row r="23" spans="1:8" ht="15.5">
      <c r="A23" s="193"/>
      <c r="B23" s="239" t="s">
        <v>586</v>
      </c>
      <c r="C23" s="236"/>
      <c r="D23" s="236"/>
      <c r="E23" s="236"/>
      <c r="F23" s="236"/>
      <c r="G23" s="236"/>
      <c r="H23" s="236"/>
    </row>
    <row r="24" spans="1:8" ht="15.5">
      <c r="A24" s="192"/>
      <c r="B24" s="71" t="s">
        <v>587</v>
      </c>
      <c r="C24" s="187">
        <v>27942.940121</v>
      </c>
      <c r="D24" s="187">
        <v>7451.6825490000001</v>
      </c>
      <c r="E24" s="187">
        <v>27942.940121</v>
      </c>
      <c r="F24" s="187">
        <v>3487.636476698422</v>
      </c>
      <c r="G24" s="187">
        <v>31114.766350698421</v>
      </c>
      <c r="H24" s="98">
        <v>0.98995213320320929</v>
      </c>
    </row>
    <row r="25" spans="1:8" ht="15.5">
      <c r="A25" s="192">
        <v>10</v>
      </c>
      <c r="B25" s="43" t="s">
        <v>588</v>
      </c>
      <c r="C25" s="187"/>
      <c r="D25" s="187"/>
      <c r="E25" s="187"/>
      <c r="F25" s="187"/>
      <c r="G25" s="187"/>
      <c r="H25" s="98">
        <v>0</v>
      </c>
    </row>
    <row r="26" spans="1:8" ht="15.5">
      <c r="A26" s="192">
        <v>11</v>
      </c>
      <c r="B26" s="43" t="s">
        <v>589</v>
      </c>
      <c r="C26" s="187">
        <v>1223346.3136100201</v>
      </c>
      <c r="D26" s="187">
        <v>6741.2133940000003</v>
      </c>
      <c r="E26" s="187">
        <v>1223346.3136100201</v>
      </c>
      <c r="F26" s="187">
        <v>6741.2133940000003</v>
      </c>
      <c r="G26" s="187">
        <v>1556509.9534013201</v>
      </c>
      <c r="H26" s="98">
        <v>1.2653652030700033</v>
      </c>
    </row>
    <row r="27" spans="1:8" ht="15.5">
      <c r="A27" s="162">
        <v>12</v>
      </c>
      <c r="B27" s="43" t="s">
        <v>590</v>
      </c>
      <c r="C27" s="187">
        <v>0</v>
      </c>
      <c r="D27" s="187">
        <v>0</v>
      </c>
      <c r="E27" s="187">
        <v>0</v>
      </c>
      <c r="F27" s="187">
        <v>0</v>
      </c>
      <c r="G27" s="187">
        <v>0</v>
      </c>
      <c r="H27" s="98">
        <v>0</v>
      </c>
    </row>
    <row r="28" spans="1:8" ht="15.5">
      <c r="A28" s="192">
        <v>13</v>
      </c>
      <c r="B28" s="43" t="s">
        <v>591</v>
      </c>
      <c r="C28" s="187">
        <v>42888.125058437654</v>
      </c>
      <c r="D28" s="187">
        <v>0</v>
      </c>
      <c r="E28" s="187">
        <v>42888.125058437654</v>
      </c>
      <c r="F28" s="187">
        <v>0</v>
      </c>
      <c r="G28" s="187">
        <v>0</v>
      </c>
      <c r="H28" s="98">
        <v>0</v>
      </c>
    </row>
    <row r="29" spans="1:8" ht="15.5">
      <c r="A29" s="192">
        <v>14</v>
      </c>
      <c r="B29" s="43" t="s">
        <v>403</v>
      </c>
      <c r="C29" s="187">
        <v>4056002.043400798</v>
      </c>
      <c r="D29" s="187">
        <v>31727.739331000001</v>
      </c>
      <c r="E29" s="187">
        <v>4056002.043400798</v>
      </c>
      <c r="F29" s="187">
        <v>13180.259371144961</v>
      </c>
      <c r="G29" s="187">
        <v>3309761.0822894434</v>
      </c>
      <c r="H29" s="98">
        <v>0.81337252450813546</v>
      </c>
    </row>
    <row r="30" spans="1:8" ht="15.5">
      <c r="A30" s="192">
        <v>15</v>
      </c>
      <c r="B30" s="270" t="s">
        <v>167</v>
      </c>
      <c r="C30" s="264">
        <v>54977180.6002087</v>
      </c>
      <c r="D30" s="264">
        <v>11514955.713719999</v>
      </c>
      <c r="E30" s="264">
        <v>54977180.600207202</v>
      </c>
      <c r="F30" s="264">
        <v>2235151.7561660642</v>
      </c>
      <c r="G30" s="264">
        <v>27794302.932256922</v>
      </c>
      <c r="H30" s="271">
        <v>0.48580964605895371</v>
      </c>
    </row>
  </sheetData>
  <mergeCells count="4">
    <mergeCell ref="C7:D7"/>
    <mergeCell ref="E7:F7"/>
    <mergeCell ref="G7:H7"/>
    <mergeCell ref="C6:H6"/>
  </mergeCells>
  <pageMargins left="0.7" right="0.7" top="0.75" bottom="0.75" header="0.3" footer="0.3"/>
  <pageSetup orientation="portrait" r:id="rId1"/>
  <headerFooter>
    <oddHeader>&amp;L&amp;"Calibri"&amp;10&amp;K000000Confidential&amp;1#</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80" zoomScaleNormal="80" workbookViewId="0">
      <selection activeCell="B7" sqref="B7"/>
    </sheetView>
  </sheetViews>
  <sheetFormatPr baseColWidth="10" defaultColWidth="11.453125" defaultRowHeight="14.5"/>
  <cols>
    <col min="1" max="1" width="7.7265625" customWidth="1"/>
    <col min="2" max="2" width="80.26953125" customWidth="1"/>
    <col min="3" max="3" width="13.26953125" customWidth="1"/>
    <col min="4" max="4" width="5.453125" customWidth="1"/>
    <col min="5" max="5" width="12" customWidth="1"/>
    <col min="6" max="6" width="10.26953125" customWidth="1"/>
    <col min="7" max="8" width="12" customWidth="1"/>
    <col min="9" max="9" width="11.81640625" customWidth="1"/>
    <col min="10" max="10" width="10.26953125" customWidth="1"/>
    <col min="11" max="11" width="13.26953125" customWidth="1"/>
    <col min="12" max="12" width="14.54296875" customWidth="1"/>
  </cols>
  <sheetData>
    <row r="1" spans="1:12" s="57" customFormat="1" ht="20.25" customHeight="1">
      <c r="B1" s="23"/>
      <c r="C1" s="24"/>
      <c r="E1" s="59"/>
    </row>
    <row r="2" spans="1:12" s="57" customFormat="1" ht="20.25" customHeight="1">
      <c r="B2" s="23"/>
      <c r="C2" s="24"/>
      <c r="E2" s="59"/>
    </row>
    <row r="5" spans="1:12" ht="23.25" customHeight="1">
      <c r="B5" s="93" t="s">
        <v>593</v>
      </c>
    </row>
    <row r="6" spans="1:12" ht="23.25" customHeight="1">
      <c r="B6" s="93"/>
    </row>
    <row r="7" spans="1:12" ht="23.25" customHeight="1">
      <c r="B7" s="64" t="s">
        <v>201</v>
      </c>
      <c r="C7" s="390" t="s">
        <v>1</v>
      </c>
      <c r="D7" s="391"/>
      <c r="E7" s="391"/>
      <c r="F7" s="391"/>
      <c r="G7" s="391"/>
      <c r="H7" s="391"/>
      <c r="I7" s="391"/>
      <c r="J7" s="391"/>
      <c r="K7" s="391"/>
      <c r="L7" s="391"/>
    </row>
    <row r="8" spans="1:12" ht="31.5" customHeight="1">
      <c r="A8" s="189"/>
      <c r="B8" s="263" t="s">
        <v>594</v>
      </c>
      <c r="C8" s="407">
        <v>0</v>
      </c>
      <c r="D8" s="407">
        <v>0.1</v>
      </c>
      <c r="E8" s="407">
        <v>0.2</v>
      </c>
      <c r="F8" s="407">
        <v>0.35</v>
      </c>
      <c r="G8" s="407">
        <v>0.5</v>
      </c>
      <c r="H8" s="407">
        <v>0.75</v>
      </c>
      <c r="I8" s="407">
        <v>1</v>
      </c>
      <c r="J8" s="407">
        <v>1.5</v>
      </c>
      <c r="K8" s="409" t="s">
        <v>137</v>
      </c>
      <c r="L8" s="409" t="s">
        <v>169</v>
      </c>
    </row>
    <row r="9" spans="1:12" ht="61.5" customHeight="1">
      <c r="B9" s="263" t="s">
        <v>595</v>
      </c>
      <c r="C9" s="408"/>
      <c r="D9" s="408"/>
      <c r="E9" s="408"/>
      <c r="F9" s="408"/>
      <c r="G9" s="408"/>
      <c r="H9" s="408"/>
      <c r="I9" s="408"/>
      <c r="J9" s="408"/>
      <c r="K9" s="410"/>
      <c r="L9" s="410"/>
    </row>
    <row r="10" spans="1:12" ht="15.5">
      <c r="A10" s="194">
        <v>1</v>
      </c>
      <c r="B10" s="43" t="s">
        <v>573</v>
      </c>
      <c r="C10" s="187">
        <v>12051747.371513</v>
      </c>
      <c r="D10" s="187">
        <v>0</v>
      </c>
      <c r="E10" s="187">
        <v>7368.4880199999998</v>
      </c>
      <c r="F10" s="187">
        <v>0</v>
      </c>
      <c r="G10" s="187">
        <v>0</v>
      </c>
      <c r="H10" s="187">
        <v>0</v>
      </c>
      <c r="I10" s="187">
        <v>0</v>
      </c>
      <c r="J10" s="187">
        <v>0</v>
      </c>
      <c r="K10" s="187">
        <v>0</v>
      </c>
      <c r="L10" s="187">
        <v>12059115.859532999</v>
      </c>
    </row>
    <row r="11" spans="1:12" ht="15.5">
      <c r="A11" s="194">
        <v>2</v>
      </c>
      <c r="B11" s="43" t="s">
        <v>574</v>
      </c>
      <c r="C11" s="187">
        <v>0</v>
      </c>
      <c r="D11" s="187">
        <v>0</v>
      </c>
      <c r="E11" s="187">
        <v>277007.33766638872</v>
      </c>
      <c r="F11" s="187">
        <v>0</v>
      </c>
      <c r="G11" s="187">
        <v>1740.6497992541347</v>
      </c>
      <c r="H11" s="187">
        <v>0</v>
      </c>
      <c r="I11" s="187">
        <v>36125.820121724151</v>
      </c>
      <c r="J11" s="187">
        <v>0</v>
      </c>
      <c r="K11" s="187">
        <v>0</v>
      </c>
      <c r="L11" s="187">
        <v>314873.80758736702</v>
      </c>
    </row>
    <row r="12" spans="1:12" ht="15.5">
      <c r="A12" s="194">
        <v>3</v>
      </c>
      <c r="B12" s="43" t="s">
        <v>575</v>
      </c>
      <c r="C12" s="187">
        <v>0</v>
      </c>
      <c r="D12" s="187">
        <v>0</v>
      </c>
      <c r="E12" s="187">
        <v>0</v>
      </c>
      <c r="F12" s="187">
        <v>0</v>
      </c>
      <c r="G12" s="187">
        <v>0</v>
      </c>
      <c r="H12" s="187">
        <v>0</v>
      </c>
      <c r="I12" s="187">
        <v>20000.425637400003</v>
      </c>
      <c r="J12" s="187">
        <v>0</v>
      </c>
      <c r="K12" s="187">
        <v>0</v>
      </c>
      <c r="L12" s="187">
        <v>20000.425637400003</v>
      </c>
    </row>
    <row r="13" spans="1:12" ht="15.5">
      <c r="A13" s="194">
        <v>4</v>
      </c>
      <c r="B13" s="43" t="s">
        <v>576</v>
      </c>
      <c r="C13" s="187">
        <v>0</v>
      </c>
      <c r="D13" s="187">
        <v>0</v>
      </c>
      <c r="E13" s="187">
        <v>1684684.0022185943</v>
      </c>
      <c r="F13" s="187">
        <v>0</v>
      </c>
      <c r="G13" s="187">
        <v>9040.6517396095587</v>
      </c>
      <c r="H13" s="187">
        <v>0</v>
      </c>
      <c r="I13" s="187">
        <v>799.18794300000002</v>
      </c>
      <c r="J13" s="187">
        <v>0</v>
      </c>
      <c r="K13" s="187">
        <v>18374.460238422296</v>
      </c>
      <c r="L13" s="187">
        <v>1712898.3021396264</v>
      </c>
    </row>
    <row r="14" spans="1:12" ht="15.5">
      <c r="A14" s="194">
        <v>5</v>
      </c>
      <c r="B14" s="43" t="s">
        <v>578</v>
      </c>
      <c r="C14" s="187">
        <v>0</v>
      </c>
      <c r="D14" s="187">
        <v>0</v>
      </c>
      <c r="E14" s="187">
        <v>0</v>
      </c>
      <c r="F14" s="187">
        <v>0</v>
      </c>
      <c r="G14" s="187">
        <v>0</v>
      </c>
      <c r="H14" s="187">
        <v>0</v>
      </c>
      <c r="I14" s="187">
        <v>0</v>
      </c>
      <c r="J14" s="187">
        <v>0</v>
      </c>
      <c r="K14" s="187">
        <v>0</v>
      </c>
      <c r="L14" s="187">
        <v>0</v>
      </c>
    </row>
    <row r="15" spans="1:12" ht="15.5">
      <c r="A15" s="194">
        <v>6</v>
      </c>
      <c r="B15" s="43" t="s">
        <v>579</v>
      </c>
      <c r="C15" s="187">
        <v>487526.49770032894</v>
      </c>
      <c r="D15" s="187">
        <v>0</v>
      </c>
      <c r="E15" s="187">
        <v>968.54686300000003</v>
      </c>
      <c r="F15" s="187">
        <v>0</v>
      </c>
      <c r="G15" s="187">
        <v>0</v>
      </c>
      <c r="H15" s="187">
        <v>2032.7496369999999</v>
      </c>
      <c r="I15" s="187">
        <v>3097360.8382984088</v>
      </c>
      <c r="J15" s="187">
        <v>0</v>
      </c>
      <c r="K15" s="187">
        <v>4174488.2861148161</v>
      </c>
      <c r="L15" s="187">
        <v>7762376.918613554</v>
      </c>
    </row>
    <row r="16" spans="1:12" ht="15.5">
      <c r="A16" s="194"/>
      <c r="B16" s="71" t="s">
        <v>580</v>
      </c>
      <c r="C16" s="187">
        <v>0</v>
      </c>
      <c r="D16" s="187">
        <v>0</v>
      </c>
      <c r="E16" s="187">
        <v>0</v>
      </c>
      <c r="F16" s="187">
        <v>0</v>
      </c>
      <c r="G16" s="187">
        <v>0</v>
      </c>
      <c r="H16" s="187">
        <v>2032.7496369999999</v>
      </c>
      <c r="I16" s="187">
        <v>170823.39920652244</v>
      </c>
      <c r="J16" s="187">
        <v>0</v>
      </c>
      <c r="K16" s="187">
        <v>312308.16152468702</v>
      </c>
      <c r="L16" s="187">
        <v>485164.3103682095</v>
      </c>
    </row>
    <row r="17" spans="1:12" ht="15.5">
      <c r="A17" s="194">
        <v>7</v>
      </c>
      <c r="B17" s="43" t="s">
        <v>581</v>
      </c>
      <c r="C17" s="187">
        <v>0</v>
      </c>
      <c r="D17" s="187">
        <v>0</v>
      </c>
      <c r="E17" s="187">
        <v>0</v>
      </c>
      <c r="F17" s="187">
        <v>0</v>
      </c>
      <c r="G17" s="187">
        <v>0</v>
      </c>
      <c r="H17" s="187">
        <v>0</v>
      </c>
      <c r="I17" s="187">
        <v>0</v>
      </c>
      <c r="J17" s="187">
        <v>0</v>
      </c>
      <c r="K17" s="187">
        <v>0</v>
      </c>
      <c r="L17" s="187">
        <v>0</v>
      </c>
    </row>
    <row r="18" spans="1:12" ht="15.5">
      <c r="A18" s="194">
        <v>8</v>
      </c>
      <c r="B18" s="43" t="s">
        <v>582</v>
      </c>
      <c r="C18" s="187">
        <v>762434.2239571301</v>
      </c>
      <c r="D18" s="187">
        <v>0</v>
      </c>
      <c r="E18" s="187">
        <v>0</v>
      </c>
      <c r="F18" s="187">
        <v>0</v>
      </c>
      <c r="G18" s="187">
        <v>0</v>
      </c>
      <c r="H18" s="187">
        <v>2597285.3036630182</v>
      </c>
      <c r="I18" s="187">
        <v>3715453.3662418807</v>
      </c>
      <c r="J18" s="187">
        <v>0</v>
      </c>
      <c r="K18" s="187">
        <v>242246.93455920019</v>
      </c>
      <c r="L18" s="187">
        <v>7317419.8284212295</v>
      </c>
    </row>
    <row r="19" spans="1:12" ht="15.5">
      <c r="A19" s="194">
        <v>9</v>
      </c>
      <c r="B19" s="43" t="s">
        <v>583</v>
      </c>
      <c r="C19" s="187">
        <v>72216.067774486932</v>
      </c>
      <c r="D19" s="187">
        <v>0</v>
      </c>
      <c r="E19" s="187">
        <v>2482246.3634099048</v>
      </c>
      <c r="F19" s="187">
        <v>386118.53159059997</v>
      </c>
      <c r="G19" s="187">
        <v>3005614.083604862</v>
      </c>
      <c r="H19" s="187">
        <v>402904.45478591439</v>
      </c>
      <c r="I19" s="187">
        <v>66099.703078098421</v>
      </c>
      <c r="J19" s="187">
        <v>55652.234863429854</v>
      </c>
      <c r="K19" s="187">
        <v>16212637.820499402</v>
      </c>
      <c r="L19" s="187">
        <v>22683489.259606697</v>
      </c>
    </row>
    <row r="20" spans="1:12" ht="15.5">
      <c r="A20" s="194"/>
      <c r="B20" s="71" t="s">
        <v>596</v>
      </c>
      <c r="C20" s="187">
        <v>10465.452326691176</v>
      </c>
      <c r="D20" s="187">
        <v>0</v>
      </c>
      <c r="E20" s="187">
        <v>2482246.3634099048</v>
      </c>
      <c r="F20" s="187">
        <v>386118.53159059997</v>
      </c>
      <c r="G20" s="187">
        <v>3005614.083604862</v>
      </c>
      <c r="H20" s="187">
        <v>400592.39168493828</v>
      </c>
      <c r="I20" s="187">
        <v>8225.2030422000007</v>
      </c>
      <c r="J20" s="187">
        <v>76.446291000000002</v>
      </c>
      <c r="K20" s="187">
        <v>12938988.329510186</v>
      </c>
      <c r="L20" s="187">
        <v>19232326.801460382</v>
      </c>
    </row>
    <row r="21" spans="1:12" ht="15.5">
      <c r="A21" s="194"/>
      <c r="B21" s="71" t="s">
        <v>585</v>
      </c>
      <c r="C21" s="187">
        <v>61434.805201195755</v>
      </c>
      <c r="D21" s="187">
        <v>0</v>
      </c>
      <c r="E21" s="187">
        <v>0</v>
      </c>
      <c r="F21" s="187">
        <v>0</v>
      </c>
      <c r="G21" s="187">
        <v>0</v>
      </c>
      <c r="H21" s="187">
        <v>2312.0631009761219</v>
      </c>
      <c r="I21" s="187">
        <v>26759.733684799998</v>
      </c>
      <c r="J21" s="187">
        <v>55575.788572429854</v>
      </c>
      <c r="K21" s="187">
        <v>3273649.4909892166</v>
      </c>
      <c r="L21" s="187">
        <v>3419731.8815486184</v>
      </c>
    </row>
    <row r="22" spans="1:12" ht="15.5">
      <c r="A22" s="194"/>
      <c r="B22" s="71" t="s">
        <v>587</v>
      </c>
      <c r="C22" s="187">
        <v>315.81024660000003</v>
      </c>
      <c r="D22" s="187">
        <v>0</v>
      </c>
      <c r="E22" s="187">
        <v>0</v>
      </c>
      <c r="F22" s="187">
        <v>0</v>
      </c>
      <c r="G22" s="187">
        <v>0</v>
      </c>
      <c r="H22" s="187">
        <v>0</v>
      </c>
      <c r="I22" s="187">
        <v>31114.766351098424</v>
      </c>
      <c r="J22" s="187">
        <v>0</v>
      </c>
      <c r="K22" s="187">
        <v>0</v>
      </c>
      <c r="L22" s="187">
        <v>31430.576597698426</v>
      </c>
    </row>
    <row r="23" spans="1:12" ht="15.5">
      <c r="A23" s="194">
        <v>10</v>
      </c>
      <c r="B23" s="43" t="s">
        <v>588</v>
      </c>
      <c r="C23" s="187">
        <v>0</v>
      </c>
      <c r="D23" s="187">
        <v>0</v>
      </c>
      <c r="E23" s="187">
        <v>0</v>
      </c>
      <c r="F23" s="187">
        <v>0</v>
      </c>
      <c r="G23" s="187">
        <v>0</v>
      </c>
      <c r="H23" s="187">
        <v>0</v>
      </c>
      <c r="I23" s="187">
        <v>0</v>
      </c>
      <c r="J23" s="187">
        <v>0</v>
      </c>
      <c r="K23" s="187">
        <v>0</v>
      </c>
      <c r="L23" s="187">
        <v>0</v>
      </c>
    </row>
    <row r="24" spans="1:12" ht="15.5">
      <c r="A24" s="194">
        <v>11</v>
      </c>
      <c r="B24" s="43" t="s">
        <v>589</v>
      </c>
      <c r="C24" s="187">
        <v>69363.777940990039</v>
      </c>
      <c r="D24" s="187">
        <v>0</v>
      </c>
      <c r="E24" s="187">
        <v>0</v>
      </c>
      <c r="F24" s="187">
        <v>0</v>
      </c>
      <c r="G24" s="187">
        <v>0</v>
      </c>
      <c r="H24" s="187">
        <v>0</v>
      </c>
      <c r="I24" s="187">
        <v>369151.34038645</v>
      </c>
      <c r="J24" s="187">
        <v>791572.40867658006</v>
      </c>
      <c r="K24" s="187">
        <v>0</v>
      </c>
      <c r="L24" s="187">
        <v>1230087.5270040201</v>
      </c>
    </row>
    <row r="25" spans="1:12" ht="15.5">
      <c r="A25" s="195">
        <v>12</v>
      </c>
      <c r="B25" s="43" t="s">
        <v>590</v>
      </c>
      <c r="C25" s="187">
        <v>0</v>
      </c>
      <c r="D25" s="187">
        <v>0</v>
      </c>
      <c r="E25" s="187">
        <v>0</v>
      </c>
      <c r="F25" s="187">
        <v>0</v>
      </c>
      <c r="G25" s="187">
        <v>0</v>
      </c>
      <c r="H25" s="187">
        <v>0</v>
      </c>
      <c r="I25" s="187">
        <v>0</v>
      </c>
      <c r="J25" s="187">
        <v>0</v>
      </c>
      <c r="K25" s="187">
        <v>0</v>
      </c>
      <c r="L25" s="187">
        <v>0</v>
      </c>
    </row>
    <row r="26" spans="1:12" ht="15.5">
      <c r="A26" s="194">
        <v>13</v>
      </c>
      <c r="B26" s="43" t="s">
        <v>591</v>
      </c>
      <c r="C26" s="187">
        <v>42888.125058437654</v>
      </c>
      <c r="D26" s="187">
        <v>0</v>
      </c>
      <c r="E26" s="187">
        <v>0</v>
      </c>
      <c r="F26" s="187">
        <v>0</v>
      </c>
      <c r="G26" s="187">
        <v>0</v>
      </c>
      <c r="H26" s="187">
        <v>0</v>
      </c>
      <c r="I26" s="187">
        <v>0</v>
      </c>
      <c r="J26" s="187">
        <v>0</v>
      </c>
      <c r="K26" s="187">
        <v>0</v>
      </c>
      <c r="L26" s="187">
        <v>42888.125058437654</v>
      </c>
    </row>
    <row r="27" spans="1:12" ht="15.5">
      <c r="A27" s="194">
        <v>14</v>
      </c>
      <c r="B27" s="43" t="s">
        <v>403</v>
      </c>
      <c r="C27" s="187">
        <v>1238139.2019420001</v>
      </c>
      <c r="D27" s="187">
        <v>0</v>
      </c>
      <c r="E27" s="187">
        <v>0</v>
      </c>
      <c r="F27" s="187">
        <v>0</v>
      </c>
      <c r="G27" s="187">
        <v>0</v>
      </c>
      <c r="H27" s="187">
        <v>0</v>
      </c>
      <c r="I27" s="187">
        <v>2496006.9565229435</v>
      </c>
      <c r="J27" s="187">
        <v>0</v>
      </c>
      <c r="K27" s="187">
        <v>335036.14430699998</v>
      </c>
      <c r="L27" s="187">
        <v>4069182.3027719436</v>
      </c>
    </row>
    <row r="28" spans="1:12" ht="15.5">
      <c r="A28" s="194">
        <v>15</v>
      </c>
      <c r="B28" s="275" t="s">
        <v>167</v>
      </c>
      <c r="C28" s="274">
        <v>14724315.265886372</v>
      </c>
      <c r="D28" s="274">
        <v>0</v>
      </c>
      <c r="E28" s="274">
        <v>4452274.7381778881</v>
      </c>
      <c r="F28" s="274">
        <v>386118.53159059997</v>
      </c>
      <c r="G28" s="274">
        <v>3016395.3851437261</v>
      </c>
      <c r="H28" s="274">
        <v>3002222.5080859326</v>
      </c>
      <c r="I28" s="274">
        <v>9800997.6382299047</v>
      </c>
      <c r="J28" s="274">
        <v>847224.64354000986</v>
      </c>
      <c r="K28" s="274">
        <v>20982783.645718839</v>
      </c>
      <c r="L28" s="274">
        <v>57212332.35637328</v>
      </c>
    </row>
    <row r="34" ht="23.25" customHeight="1"/>
  </sheetData>
  <mergeCells count="11">
    <mergeCell ref="C7:L7"/>
    <mergeCell ref="I8:I9"/>
    <mergeCell ref="J8:J9"/>
    <mergeCell ref="K8:K9"/>
    <mergeCell ref="L8:L9"/>
    <mergeCell ref="C8:C9"/>
    <mergeCell ref="D8:D9"/>
    <mergeCell ref="E8:E9"/>
    <mergeCell ref="F8:F9"/>
    <mergeCell ref="G8:G9"/>
    <mergeCell ref="H8:H9"/>
  </mergeCells>
  <pageMargins left="0.7" right="0.7" top="0.75" bottom="0.75" header="0.3" footer="0.3"/>
  <pageSetup orientation="portrait" r:id="rId1"/>
  <headerFooter>
    <oddHeader>&amp;L&amp;"Calibri"&amp;10&amp;K000000Confidential&amp;1#</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zoomScale="80" zoomScaleNormal="80" workbookViewId="0">
      <selection activeCell="B7" sqref="B7"/>
    </sheetView>
  </sheetViews>
  <sheetFormatPr baseColWidth="10" defaultColWidth="11.453125" defaultRowHeight="14.5"/>
  <cols>
    <col min="1" max="1" width="7.7265625" customWidth="1"/>
    <col min="2" max="2" width="66.453125" customWidth="1"/>
    <col min="3" max="8" width="20.54296875" customWidth="1"/>
    <col min="9" max="12" width="17.7265625" customWidth="1"/>
  </cols>
  <sheetData>
    <row r="1" spans="1:8" s="57" customFormat="1" ht="20.25" customHeight="1">
      <c r="B1" s="23"/>
      <c r="C1" s="24"/>
      <c r="E1" s="59"/>
    </row>
    <row r="2" spans="1:8" s="57" customFormat="1" ht="20.25" customHeight="1">
      <c r="B2" s="23"/>
      <c r="C2" s="24"/>
      <c r="E2" s="59"/>
    </row>
    <row r="3" spans="1:8">
      <c r="E3" t="s">
        <v>597</v>
      </c>
    </row>
    <row r="5" spans="1:8" ht="23.25" customHeight="1">
      <c r="B5" s="93" t="s">
        <v>597</v>
      </c>
    </row>
    <row r="6" spans="1:8" ht="23.25" customHeight="1">
      <c r="B6" s="93"/>
      <c r="C6" s="390" t="s">
        <v>192</v>
      </c>
      <c r="D6" s="391"/>
      <c r="E6" s="391"/>
      <c r="F6" s="391"/>
      <c r="G6" s="391"/>
      <c r="H6" s="391"/>
    </row>
    <row r="7" spans="1:8" ht="31">
      <c r="B7" s="200" t="s">
        <v>201</v>
      </c>
      <c r="C7" s="273" t="s">
        <v>602</v>
      </c>
      <c r="D7" s="273" t="s">
        <v>603</v>
      </c>
      <c r="E7" s="273" t="s">
        <v>604</v>
      </c>
      <c r="F7" s="273" t="s">
        <v>605</v>
      </c>
      <c r="G7" s="273" t="s">
        <v>606</v>
      </c>
      <c r="H7" s="273" t="s">
        <v>607</v>
      </c>
    </row>
    <row r="8" spans="1:8" ht="15.5">
      <c r="A8" s="62">
        <v>1</v>
      </c>
      <c r="B8" s="43" t="s">
        <v>598</v>
      </c>
      <c r="C8" s="187">
        <v>1020869.4175409301</v>
      </c>
      <c r="D8" s="187">
        <v>1110265.6661849977</v>
      </c>
      <c r="E8" s="187">
        <v>2905794.2210555822</v>
      </c>
      <c r="F8" s="187">
        <v>3926664</v>
      </c>
      <c r="G8" s="187">
        <v>3926664</v>
      </c>
      <c r="H8" s="187">
        <v>1135426.9912086956</v>
      </c>
    </row>
    <row r="9" spans="1:8" ht="15.5">
      <c r="A9" s="62">
        <v>2</v>
      </c>
      <c r="B9" s="43" t="s">
        <v>187</v>
      </c>
      <c r="C9" s="187">
        <v>295372.51558842749</v>
      </c>
      <c r="D9" s="187">
        <v>252075.17567016211</v>
      </c>
      <c r="E9" s="187">
        <v>580870.08301016246</v>
      </c>
      <c r="F9" s="187">
        <v>876242.59859858989</v>
      </c>
      <c r="G9" s="187">
        <v>876242.59859858989</v>
      </c>
      <c r="H9" s="187">
        <v>12483.348458568558</v>
      </c>
    </row>
    <row r="10" spans="1:8" ht="15.5">
      <c r="A10" s="62">
        <v>3</v>
      </c>
      <c r="B10" s="236" t="s">
        <v>599</v>
      </c>
      <c r="C10" s="236"/>
      <c r="D10" s="236"/>
      <c r="E10" s="236"/>
      <c r="F10" s="236"/>
      <c r="G10" s="236"/>
      <c r="H10" s="236"/>
    </row>
    <row r="11" spans="1:8" ht="15.5">
      <c r="A11" s="62">
        <v>4</v>
      </c>
      <c r="B11" s="236" t="s">
        <v>600</v>
      </c>
      <c r="C11" s="236"/>
      <c r="D11" s="236"/>
      <c r="E11" s="236"/>
      <c r="F11" s="236"/>
      <c r="G11" s="236"/>
      <c r="H11" s="236"/>
    </row>
    <row r="12" spans="1:8" ht="15.5">
      <c r="A12" s="62">
        <v>5</v>
      </c>
      <c r="B12" s="236" t="s">
        <v>601</v>
      </c>
      <c r="C12" s="236"/>
      <c r="D12" s="236"/>
      <c r="E12" s="236"/>
      <c r="F12" s="236"/>
      <c r="G12" s="236"/>
      <c r="H12" s="236"/>
    </row>
    <row r="13" spans="1:8" ht="15.5">
      <c r="A13" s="62">
        <v>6</v>
      </c>
      <c r="B13" s="270" t="s">
        <v>167</v>
      </c>
      <c r="C13" s="236"/>
      <c r="D13" s="236"/>
      <c r="E13" s="236"/>
      <c r="F13" s="236"/>
      <c r="G13" s="236"/>
      <c r="H13" s="187">
        <v>1147910.3396672641</v>
      </c>
    </row>
  </sheetData>
  <mergeCells count="1">
    <mergeCell ref="C6:H6"/>
  </mergeCells>
  <pageMargins left="0.7" right="0.7" top="0.75" bottom="0.75" header="0.3" footer="0.3"/>
  <pageSetup orientation="portrait" r:id="rId1"/>
  <headerFooter>
    <oddHeader>&amp;L&amp;"Calibri"&amp;10&amp;K000000Confidential&amp;1#</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zoomScale="80" zoomScaleNormal="80" workbookViewId="0">
      <selection activeCell="B7" sqref="B7"/>
    </sheetView>
  </sheetViews>
  <sheetFormatPr baseColWidth="10" defaultColWidth="11.453125" defaultRowHeight="14.5"/>
  <cols>
    <col min="1" max="1" width="7.7265625" customWidth="1"/>
    <col min="2" max="2" width="74.81640625" customWidth="1"/>
    <col min="3" max="3" width="12" customWidth="1"/>
    <col min="4" max="4" width="5.453125" customWidth="1"/>
    <col min="5" max="6" width="10.26953125" customWidth="1"/>
    <col min="7" max="7" width="5.453125" customWidth="1"/>
    <col min="8" max="8" width="9" customWidth="1"/>
    <col min="9" max="9" width="6.7265625" customWidth="1"/>
    <col min="10" max="10" width="12" customWidth="1"/>
    <col min="11" max="11" width="17.7265625" customWidth="1"/>
  </cols>
  <sheetData>
    <row r="1" spans="1:13" s="57" customFormat="1" ht="20.25" customHeight="1">
      <c r="B1" s="23"/>
      <c r="C1" s="24"/>
      <c r="E1" s="59"/>
    </row>
    <row r="2" spans="1:13" s="57" customFormat="1" ht="20.25" customHeight="1">
      <c r="B2" s="23"/>
      <c r="C2" s="24"/>
      <c r="E2" s="59"/>
    </row>
    <row r="5" spans="1:13" ht="23.25" customHeight="1">
      <c r="B5" s="93" t="s">
        <v>608</v>
      </c>
    </row>
    <row r="6" spans="1:13" ht="23.25" customHeight="1">
      <c r="B6" s="93"/>
    </row>
    <row r="7" spans="1:13" ht="23.25" customHeight="1">
      <c r="B7" s="64" t="s">
        <v>201</v>
      </c>
      <c r="C7" s="390" t="s">
        <v>192</v>
      </c>
      <c r="D7" s="391"/>
      <c r="E7" s="391"/>
      <c r="F7" s="391"/>
      <c r="G7" s="391"/>
      <c r="H7" s="391"/>
      <c r="I7" s="391"/>
      <c r="J7" s="391"/>
      <c r="K7" s="391"/>
    </row>
    <row r="8" spans="1:13" ht="15.5">
      <c r="A8" s="196"/>
      <c r="B8" s="263" t="s">
        <v>609</v>
      </c>
      <c r="C8" s="407">
        <v>0</v>
      </c>
      <c r="D8" s="407">
        <v>0.1</v>
      </c>
      <c r="E8" s="407">
        <v>0.2</v>
      </c>
      <c r="F8" s="407">
        <v>0.5</v>
      </c>
      <c r="G8" s="407">
        <v>0.75</v>
      </c>
      <c r="H8" s="407">
        <v>1</v>
      </c>
      <c r="I8" s="407">
        <v>1.5</v>
      </c>
      <c r="J8" s="409" t="s">
        <v>379</v>
      </c>
      <c r="K8" s="409" t="s">
        <v>614</v>
      </c>
    </row>
    <row r="9" spans="1:13" ht="15.5">
      <c r="A9" s="196"/>
      <c r="B9" s="263" t="s">
        <v>610</v>
      </c>
      <c r="C9" s="408"/>
      <c r="D9" s="408"/>
      <c r="E9" s="408"/>
      <c r="F9" s="408"/>
      <c r="G9" s="408"/>
      <c r="H9" s="408"/>
      <c r="I9" s="408"/>
      <c r="J9" s="410"/>
      <c r="K9" s="410"/>
    </row>
    <row r="10" spans="1:13" ht="15.5">
      <c r="A10" s="62">
        <v>1</v>
      </c>
      <c r="B10" s="43" t="s">
        <v>611</v>
      </c>
      <c r="C10" s="187"/>
      <c r="D10" s="187"/>
      <c r="E10" s="187">
        <v>4805.6670069272877</v>
      </c>
      <c r="F10" s="187"/>
      <c r="G10" s="187"/>
      <c r="H10" s="187"/>
      <c r="I10" s="187"/>
      <c r="J10" s="187"/>
      <c r="K10" s="187">
        <v>4805.6670069272877</v>
      </c>
      <c r="M10" s="372"/>
    </row>
    <row r="11" spans="1:13" ht="15.5">
      <c r="A11" s="62">
        <v>2</v>
      </c>
      <c r="B11" s="43" t="s">
        <v>612</v>
      </c>
      <c r="C11" s="187"/>
      <c r="D11" s="187"/>
      <c r="E11" s="187">
        <v>114476.48312639682</v>
      </c>
      <c r="F11" s="187">
        <v>10511.488606739804</v>
      </c>
      <c r="G11" s="187"/>
      <c r="H11" s="187"/>
      <c r="I11" s="187"/>
      <c r="J11" s="187"/>
      <c r="K11" s="187">
        <v>124987.97173313663</v>
      </c>
    </row>
    <row r="12" spans="1:13" ht="15.5">
      <c r="A12" s="62">
        <v>3</v>
      </c>
      <c r="B12" s="43" t="s">
        <v>575</v>
      </c>
      <c r="C12" s="187"/>
      <c r="D12" s="187"/>
      <c r="E12" s="187"/>
      <c r="F12" s="187"/>
      <c r="G12" s="187"/>
      <c r="H12" s="187"/>
      <c r="I12" s="187"/>
      <c r="J12" s="187"/>
      <c r="K12" s="187"/>
    </row>
    <row r="13" spans="1:13" ht="15.5">
      <c r="A13" s="62">
        <v>4</v>
      </c>
      <c r="B13" s="43" t="s">
        <v>576</v>
      </c>
      <c r="C13" s="187">
        <v>1084762.9537140527</v>
      </c>
      <c r="D13" s="187"/>
      <c r="E13" s="187">
        <v>760570.89582985174</v>
      </c>
      <c r="F13" s="187">
        <v>607342.61174857791</v>
      </c>
      <c r="G13" s="187"/>
      <c r="H13" s="187"/>
      <c r="I13" s="187"/>
      <c r="J13" s="187">
        <v>828436.25243223133</v>
      </c>
      <c r="K13" s="187">
        <v>3281112.7137247138</v>
      </c>
    </row>
    <row r="14" spans="1:13" ht="15.5">
      <c r="A14" s="62">
        <v>5</v>
      </c>
      <c r="B14" s="236" t="s">
        <v>578</v>
      </c>
      <c r="C14" s="236"/>
      <c r="D14" s="236"/>
      <c r="E14" s="236"/>
      <c r="F14" s="236"/>
      <c r="G14" s="236"/>
      <c r="H14" s="236"/>
      <c r="I14" s="236"/>
      <c r="J14" s="236"/>
      <c r="K14" s="236"/>
    </row>
    <row r="15" spans="1:13" ht="15.5">
      <c r="A15" s="62">
        <v>6</v>
      </c>
      <c r="B15" s="43" t="s">
        <v>579</v>
      </c>
      <c r="C15" s="187">
        <v>25502.712470944982</v>
      </c>
      <c r="D15" s="187"/>
      <c r="E15" s="187"/>
      <c r="F15" s="187"/>
      <c r="G15" s="187"/>
      <c r="H15" s="187">
        <v>69379.30562730151</v>
      </c>
      <c r="I15" s="187"/>
      <c r="J15" s="187">
        <v>404140.30527276819</v>
      </c>
      <c r="K15" s="187">
        <v>499022.32337101473</v>
      </c>
    </row>
    <row r="16" spans="1:13" ht="15.5">
      <c r="A16" s="62">
        <v>7</v>
      </c>
      <c r="B16" s="43" t="s">
        <v>613</v>
      </c>
      <c r="C16" s="187"/>
      <c r="D16" s="187"/>
      <c r="E16" s="187"/>
      <c r="F16" s="187"/>
      <c r="G16" s="187"/>
      <c r="H16" s="187"/>
      <c r="I16" s="187"/>
      <c r="J16" s="187"/>
      <c r="K16" s="187"/>
    </row>
    <row r="17" spans="1:11" ht="15.5">
      <c r="A17" s="62">
        <v>8</v>
      </c>
      <c r="B17" s="43" t="s">
        <v>403</v>
      </c>
      <c r="C17" s="187"/>
      <c r="D17" s="187"/>
      <c r="E17" s="187"/>
      <c r="F17" s="187"/>
      <c r="G17" s="187"/>
      <c r="H17" s="187"/>
      <c r="I17" s="187"/>
      <c r="J17" s="187"/>
      <c r="K17" s="187"/>
    </row>
    <row r="18" spans="1:11" ht="15.5">
      <c r="A18" s="62">
        <v>9</v>
      </c>
      <c r="B18" s="275" t="s">
        <v>167</v>
      </c>
      <c r="C18" s="274">
        <v>1110265.6661849977</v>
      </c>
      <c r="D18" s="274"/>
      <c r="E18" s="274">
        <v>879853.04596317583</v>
      </c>
      <c r="F18" s="274">
        <v>617854.10035531758</v>
      </c>
      <c r="G18" s="274"/>
      <c r="H18" s="274">
        <v>69379.30562730151</v>
      </c>
      <c r="I18" s="274"/>
      <c r="J18" s="274">
        <v>1232576.5577049996</v>
      </c>
      <c r="K18" s="274">
        <v>3909928.6758357924</v>
      </c>
    </row>
  </sheetData>
  <mergeCells count="10">
    <mergeCell ref="C7:K7"/>
    <mergeCell ref="I8:I9"/>
    <mergeCell ref="J8:J9"/>
    <mergeCell ref="K8:K9"/>
    <mergeCell ref="C8:C9"/>
    <mergeCell ref="D8:D9"/>
    <mergeCell ref="E8:E9"/>
    <mergeCell ref="F8:F9"/>
    <mergeCell ref="G8:G9"/>
    <mergeCell ref="H8:H9"/>
  </mergeCells>
  <pageMargins left="0.7" right="0.7" top="0.75" bottom="0.75" header="0.3" footer="0.3"/>
  <pageSetup orientation="portrait" r:id="rId1"/>
  <headerFooter>
    <oddHeader>&amp;L&amp;"Calibri"&amp;10&amp;K000000Confidential&amp;1#</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zoomScale="80" zoomScaleNormal="80" workbookViewId="0">
      <selection activeCell="B9" sqref="B9"/>
    </sheetView>
  </sheetViews>
  <sheetFormatPr baseColWidth="10" defaultColWidth="11.453125" defaultRowHeight="14.5"/>
  <cols>
    <col min="1" max="1" width="7.7265625" customWidth="1"/>
    <col min="2" max="2" width="80.26953125" customWidth="1"/>
    <col min="3" max="3" width="23.7265625" customWidth="1"/>
    <col min="4" max="4" width="13" customWidth="1"/>
    <col min="5" max="5" width="18.26953125" customWidth="1"/>
    <col min="6" max="6" width="13.36328125" customWidth="1"/>
    <col min="7" max="7" width="19.6328125" customWidth="1"/>
    <col min="8" max="8" width="18.90625" customWidth="1"/>
    <col min="9" max="11" width="17.7265625" customWidth="1"/>
  </cols>
  <sheetData>
    <row r="1" spans="1:8" s="57" customFormat="1" ht="20.25" customHeight="1">
      <c r="B1" s="23"/>
      <c r="C1" s="24"/>
      <c r="E1" s="59"/>
    </row>
    <row r="2" spans="1:8" s="57" customFormat="1" ht="20.25" customHeight="1">
      <c r="B2" s="23"/>
      <c r="C2" s="24"/>
      <c r="E2" s="59"/>
    </row>
    <row r="5" spans="1:8" ht="23.25" customHeight="1">
      <c r="B5" s="93" t="s">
        <v>186</v>
      </c>
    </row>
    <row r="6" spans="1:8" ht="23.25" customHeight="1">
      <c r="B6" s="93"/>
      <c r="C6" s="390" t="s">
        <v>192</v>
      </c>
      <c r="D6" s="391"/>
      <c r="E6" s="391"/>
      <c r="F6" s="391"/>
      <c r="G6" s="391"/>
      <c r="H6" s="391"/>
    </row>
    <row r="7" spans="1:8" ht="33" customHeight="1">
      <c r="B7" s="279"/>
      <c r="C7" s="404" t="s">
        <v>615</v>
      </c>
      <c r="D7" s="402"/>
      <c r="E7" s="402"/>
      <c r="F7" s="402"/>
      <c r="G7" s="411" t="s">
        <v>616</v>
      </c>
      <c r="H7" s="411"/>
    </row>
    <row r="8" spans="1:8" ht="53" customHeight="1">
      <c r="B8" s="279"/>
      <c r="C8" s="404" t="s">
        <v>617</v>
      </c>
      <c r="D8" s="403"/>
      <c r="E8" s="412" t="s">
        <v>618</v>
      </c>
      <c r="F8" s="413"/>
      <c r="G8" s="371" t="s">
        <v>619</v>
      </c>
      <c r="H8" s="276" t="s">
        <v>620</v>
      </c>
    </row>
    <row r="9" spans="1:8" ht="46.5" customHeight="1">
      <c r="B9" s="280" t="s">
        <v>201</v>
      </c>
      <c r="C9" s="272" t="s">
        <v>621</v>
      </c>
      <c r="D9" s="272" t="s">
        <v>622</v>
      </c>
      <c r="E9" s="272" t="s">
        <v>621</v>
      </c>
      <c r="F9" s="272" t="s">
        <v>622</v>
      </c>
      <c r="G9" s="276"/>
      <c r="H9" s="276"/>
    </row>
    <row r="10" spans="1:8" ht="15.5">
      <c r="A10" s="281">
        <v>1</v>
      </c>
      <c r="B10" s="43" t="s">
        <v>623</v>
      </c>
      <c r="C10" s="187">
        <v>0</v>
      </c>
      <c r="D10" s="187">
        <v>0</v>
      </c>
      <c r="E10" s="187">
        <v>0</v>
      </c>
      <c r="F10" s="187"/>
      <c r="G10" s="277"/>
      <c r="H10" s="277"/>
    </row>
    <row r="11" spans="1:8" ht="15.5">
      <c r="A11" s="281">
        <v>2</v>
      </c>
      <c r="B11" s="43" t="s">
        <v>624</v>
      </c>
      <c r="C11" s="187">
        <v>978618.35063574044</v>
      </c>
      <c r="D11" s="187">
        <v>0</v>
      </c>
      <c r="E11" s="187">
        <v>2027880.6426076989</v>
      </c>
      <c r="F11" s="187"/>
      <c r="G11" s="277"/>
      <c r="H11" s="277"/>
    </row>
    <row r="12" spans="1:8" ht="15.5">
      <c r="A12" s="281">
        <v>3</v>
      </c>
      <c r="B12" s="43" t="s">
        <v>625</v>
      </c>
      <c r="C12" s="187">
        <v>1618.8549000000003</v>
      </c>
      <c r="D12" s="187">
        <v>0</v>
      </c>
      <c r="E12" s="187">
        <v>0</v>
      </c>
      <c r="F12" s="187"/>
      <c r="G12" s="277"/>
      <c r="H12" s="277"/>
    </row>
    <row r="13" spans="1:8" ht="15.5">
      <c r="A13" s="281">
        <v>4</v>
      </c>
      <c r="B13" s="43" t="s">
        <v>626</v>
      </c>
      <c r="C13" s="187">
        <v>344039.69910241954</v>
      </c>
      <c r="D13" s="187">
        <v>0</v>
      </c>
      <c r="E13" s="187">
        <v>0</v>
      </c>
      <c r="F13" s="187"/>
      <c r="G13" s="277"/>
      <c r="H13" s="277"/>
    </row>
    <row r="14" spans="1:8" ht="15.5">
      <c r="A14" s="281">
        <v>5</v>
      </c>
      <c r="B14" s="43" t="s">
        <v>627</v>
      </c>
      <c r="C14" s="187">
        <v>0</v>
      </c>
      <c r="D14" s="187">
        <v>0</v>
      </c>
      <c r="E14" s="187">
        <v>0</v>
      </c>
      <c r="F14" s="187"/>
      <c r="G14" s="277"/>
      <c r="H14" s="277"/>
    </row>
    <row r="15" spans="1:8" ht="15.5">
      <c r="A15" s="281">
        <v>6</v>
      </c>
      <c r="B15" s="43" t="s">
        <v>628</v>
      </c>
      <c r="C15" s="187">
        <v>0</v>
      </c>
      <c r="D15" s="187">
        <v>0</v>
      </c>
      <c r="E15" s="187">
        <v>0</v>
      </c>
      <c r="F15" s="187"/>
      <c r="G15" s="277"/>
      <c r="H15" s="277"/>
    </row>
    <row r="16" spans="1:8" ht="15.5">
      <c r="A16" s="281">
        <v>7</v>
      </c>
      <c r="B16" s="43" t="s">
        <v>629</v>
      </c>
      <c r="C16" s="187">
        <v>0</v>
      </c>
      <c r="D16" s="187">
        <v>0</v>
      </c>
      <c r="E16" s="187">
        <v>0</v>
      </c>
      <c r="F16" s="187"/>
      <c r="G16" s="277"/>
      <c r="H16" s="277"/>
    </row>
    <row r="17" spans="1:8" ht="15.5">
      <c r="A17" s="281">
        <v>8</v>
      </c>
      <c r="B17" s="43" t="s">
        <v>630</v>
      </c>
      <c r="C17" s="187">
        <v>38063.937216999999</v>
      </c>
      <c r="D17" s="187">
        <v>0</v>
      </c>
      <c r="E17" s="187">
        <v>0</v>
      </c>
      <c r="F17" s="187"/>
      <c r="G17" s="277"/>
      <c r="H17" s="277"/>
    </row>
    <row r="18" spans="1:8" ht="15.5">
      <c r="A18" s="281">
        <v>9</v>
      </c>
      <c r="B18" s="275" t="s">
        <v>167</v>
      </c>
      <c r="C18" s="274">
        <v>1362340.8418551602</v>
      </c>
      <c r="D18" s="274">
        <v>0</v>
      </c>
      <c r="E18" s="274">
        <v>2027880.6426076989</v>
      </c>
      <c r="F18" s="274"/>
      <c r="G18" s="277"/>
      <c r="H18" s="277"/>
    </row>
  </sheetData>
  <mergeCells count="5">
    <mergeCell ref="C7:F7"/>
    <mergeCell ref="G7:H7"/>
    <mergeCell ref="C8:D8"/>
    <mergeCell ref="E8:F8"/>
    <mergeCell ref="C6:H6"/>
  </mergeCells>
  <pageMargins left="0.7" right="0.7" top="0.75" bottom="0.75" header="0.3" footer="0.3"/>
  <pageSetup orientation="portrait" r:id="rId1"/>
  <headerFooter>
    <oddHeader>&amp;L&amp;"Calibri"&amp;10&amp;K000000Confidential&amp;1#</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zoomScale="78" workbookViewId="0">
      <selection activeCell="B7" sqref="B7"/>
    </sheetView>
  </sheetViews>
  <sheetFormatPr baseColWidth="10" defaultColWidth="11.453125" defaultRowHeight="14.5"/>
  <cols>
    <col min="1" max="1" width="7.7265625" customWidth="1"/>
    <col min="2" max="2" width="97" customWidth="1"/>
    <col min="3" max="4" width="22.26953125" customWidth="1"/>
    <col min="5" max="6" width="23.7265625" customWidth="1"/>
    <col min="7" max="7" width="26.453125" customWidth="1"/>
    <col min="8" max="8" width="23.7265625" customWidth="1"/>
    <col min="9" max="11" width="17.7265625" customWidth="1"/>
  </cols>
  <sheetData>
    <row r="1" spans="1:13" s="57" customFormat="1" ht="20.25" customHeight="1">
      <c r="B1" s="23"/>
      <c r="C1" s="24"/>
      <c r="E1" s="59"/>
    </row>
    <row r="2" spans="1:13" s="57" customFormat="1" ht="20.25" customHeight="1">
      <c r="B2" s="23"/>
      <c r="C2" s="24"/>
      <c r="E2" s="373"/>
      <c r="F2" s="373"/>
      <c r="G2" s="373"/>
      <c r="H2" s="373"/>
      <c r="I2" s="373"/>
      <c r="J2" s="373"/>
      <c r="K2" s="373"/>
    </row>
    <row r="3" spans="1:13">
      <c r="E3" s="374"/>
      <c r="F3" s="374"/>
      <c r="G3" s="374"/>
      <c r="H3" s="374"/>
      <c r="I3" s="374"/>
      <c r="J3" s="374"/>
      <c r="K3" s="374"/>
    </row>
    <row r="4" spans="1:13">
      <c r="E4" s="374"/>
      <c r="F4" s="374"/>
      <c r="G4" s="374"/>
      <c r="H4" s="374"/>
      <c r="I4" s="374"/>
      <c r="J4" s="374"/>
      <c r="K4" s="374"/>
    </row>
    <row r="5" spans="1:13" ht="23.25" customHeight="1">
      <c r="B5" s="93" t="s">
        <v>631</v>
      </c>
      <c r="E5" s="374"/>
      <c r="F5" s="374"/>
      <c r="G5" s="376"/>
      <c r="H5" s="376"/>
      <c r="I5" s="376"/>
      <c r="J5" s="376"/>
      <c r="K5" s="376"/>
      <c r="L5" s="370"/>
      <c r="M5" s="370"/>
    </row>
    <row r="6" spans="1:13" ht="23.25" customHeight="1">
      <c r="B6" s="93"/>
      <c r="C6" s="390" t="s">
        <v>192</v>
      </c>
      <c r="D6" s="391"/>
      <c r="E6" s="375"/>
      <c r="F6" s="375"/>
      <c r="G6" s="377"/>
      <c r="H6" s="369"/>
      <c r="I6" s="369"/>
      <c r="J6" s="369"/>
      <c r="K6" s="369"/>
      <c r="L6" s="370"/>
      <c r="M6" s="370"/>
    </row>
    <row r="7" spans="1:13" ht="30.75" customHeight="1">
      <c r="B7" s="280" t="s">
        <v>201</v>
      </c>
      <c r="C7" s="278" t="s">
        <v>645</v>
      </c>
      <c r="D7" s="272" t="s">
        <v>242</v>
      </c>
      <c r="E7" s="375"/>
      <c r="F7" s="375"/>
      <c r="G7" s="377"/>
      <c r="H7" s="376"/>
      <c r="I7" s="376"/>
      <c r="J7" s="376"/>
      <c r="K7" s="376"/>
      <c r="L7" s="370"/>
      <c r="M7" s="370"/>
    </row>
    <row r="8" spans="1:13" ht="15.5">
      <c r="A8" s="281">
        <v>1</v>
      </c>
      <c r="B8" s="270" t="s">
        <v>632</v>
      </c>
      <c r="C8" s="305">
        <v>624167.4229284277</v>
      </c>
      <c r="D8" s="305">
        <v>12483.348458568558</v>
      </c>
      <c r="E8" s="374"/>
      <c r="F8" s="375"/>
      <c r="G8" s="377"/>
      <c r="H8" s="376"/>
      <c r="I8" s="376"/>
      <c r="J8" s="376"/>
      <c r="K8" s="376"/>
      <c r="L8" s="370"/>
      <c r="M8" s="370"/>
    </row>
    <row r="9" spans="1:13" ht="22.5" customHeight="1">
      <c r="A9" s="290">
        <v>2</v>
      </c>
      <c r="B9" s="282" t="s">
        <v>633</v>
      </c>
      <c r="C9" s="268">
        <v>381222.0361644277</v>
      </c>
      <c r="D9" s="268">
        <v>7624.4407232885578</v>
      </c>
      <c r="F9" s="99"/>
      <c r="G9" s="370"/>
      <c r="H9" s="370"/>
      <c r="I9" s="370"/>
      <c r="J9" s="370"/>
      <c r="K9" s="370"/>
      <c r="L9" s="370"/>
      <c r="M9" s="370"/>
    </row>
    <row r="10" spans="1:13" ht="15.5">
      <c r="A10" s="281">
        <v>3</v>
      </c>
      <c r="B10" s="71" t="s">
        <v>634</v>
      </c>
      <c r="C10" s="187">
        <v>381222.0361644277</v>
      </c>
      <c r="D10" s="187">
        <v>7624.4407232885578</v>
      </c>
      <c r="F10" s="99"/>
      <c r="G10" s="370"/>
      <c r="H10" s="370"/>
      <c r="I10" s="370"/>
      <c r="J10" s="370"/>
      <c r="K10" s="370"/>
      <c r="L10" s="370"/>
      <c r="M10" s="370"/>
    </row>
    <row r="11" spans="1:13" ht="15.5">
      <c r="A11" s="281">
        <v>4</v>
      </c>
      <c r="B11" s="71" t="s">
        <v>635</v>
      </c>
      <c r="C11" s="312" t="s">
        <v>77</v>
      </c>
      <c r="D11" s="312">
        <v>0</v>
      </c>
      <c r="F11" s="99"/>
      <c r="G11" s="370"/>
      <c r="H11" s="370"/>
      <c r="I11" s="370"/>
      <c r="J11" s="370"/>
      <c r="K11" s="370"/>
      <c r="L11" s="370"/>
      <c r="M11" s="370"/>
    </row>
    <row r="12" spans="1:13" ht="15.5">
      <c r="A12" s="281">
        <v>5</v>
      </c>
      <c r="B12" s="239" t="s">
        <v>636</v>
      </c>
      <c r="C12" s="239"/>
      <c r="D12" s="239"/>
      <c r="F12" s="99"/>
      <c r="G12" s="370"/>
      <c r="H12" s="370"/>
      <c r="I12" s="370"/>
      <c r="J12" s="370"/>
      <c r="K12" s="370"/>
      <c r="L12" s="370"/>
      <c r="M12" s="370"/>
    </row>
    <row r="13" spans="1:13" ht="15.5">
      <c r="A13" s="281">
        <v>6</v>
      </c>
      <c r="B13" s="71" t="s">
        <v>637</v>
      </c>
      <c r="C13" s="187">
        <v>381222.0361644277</v>
      </c>
      <c r="D13" s="187">
        <v>7624.4407232885578</v>
      </c>
      <c r="F13" s="99"/>
    </row>
    <row r="14" spans="1:13" ht="15.5">
      <c r="A14" s="281">
        <v>7</v>
      </c>
      <c r="B14" s="43" t="s">
        <v>638</v>
      </c>
      <c r="C14" s="187">
        <v>111959.44808232001</v>
      </c>
      <c r="D14" s="239"/>
      <c r="F14" s="99"/>
      <c r="G14" s="99"/>
    </row>
    <row r="15" spans="1:13" ht="15.5">
      <c r="A15" s="281">
        <v>8</v>
      </c>
      <c r="B15" s="43" t="s">
        <v>639</v>
      </c>
      <c r="C15" s="312" t="s">
        <v>77</v>
      </c>
      <c r="D15" s="312" t="s">
        <v>77</v>
      </c>
      <c r="F15" s="99"/>
      <c r="G15" s="99"/>
    </row>
    <row r="16" spans="1:13" ht="15.5">
      <c r="A16" s="281">
        <v>9</v>
      </c>
      <c r="B16" s="43" t="s">
        <v>640</v>
      </c>
      <c r="C16" s="187">
        <v>242945.386764</v>
      </c>
      <c r="D16" s="187">
        <v>4858.9077352800005</v>
      </c>
      <c r="F16" s="99"/>
      <c r="G16" s="99"/>
    </row>
    <row r="17" spans="1:7" ht="15.5">
      <c r="A17" s="281">
        <v>10</v>
      </c>
      <c r="B17" s="43" t="s">
        <v>641</v>
      </c>
      <c r="C17" s="312" t="s">
        <v>77</v>
      </c>
      <c r="D17" s="312" t="s">
        <v>77</v>
      </c>
    </row>
    <row r="18" spans="1:7" ht="15.5">
      <c r="A18" s="281">
        <v>11</v>
      </c>
      <c r="B18" s="270" t="s">
        <v>642</v>
      </c>
      <c r="C18" s="239"/>
      <c r="D18" s="312">
        <v>0</v>
      </c>
      <c r="F18" s="99"/>
      <c r="G18" s="99"/>
    </row>
    <row r="19" spans="1:7" ht="31">
      <c r="A19" s="290">
        <v>12</v>
      </c>
      <c r="B19" s="97" t="s">
        <v>643</v>
      </c>
      <c r="C19" s="313" t="s">
        <v>77</v>
      </c>
      <c r="D19" s="313" t="s">
        <v>77</v>
      </c>
    </row>
    <row r="20" spans="1:7" ht="15.5">
      <c r="A20" s="281">
        <v>13</v>
      </c>
      <c r="B20" s="71" t="s">
        <v>644</v>
      </c>
      <c r="C20" s="312" t="s">
        <v>77</v>
      </c>
      <c r="D20" s="312" t="s">
        <v>77</v>
      </c>
    </row>
    <row r="21" spans="1:7" ht="15.5">
      <c r="A21" s="281">
        <v>14</v>
      </c>
      <c r="B21" s="71" t="s">
        <v>635</v>
      </c>
      <c r="C21" s="312" t="s">
        <v>77</v>
      </c>
      <c r="D21" s="312" t="s">
        <v>77</v>
      </c>
    </row>
    <row r="22" spans="1:7" ht="15.5">
      <c r="A22" s="281">
        <v>15</v>
      </c>
      <c r="B22" s="239" t="s">
        <v>636</v>
      </c>
      <c r="C22" s="239"/>
      <c r="D22" s="239"/>
      <c r="F22" s="99"/>
    </row>
    <row r="23" spans="1:7" ht="15.5">
      <c r="A23" s="281">
        <v>16</v>
      </c>
      <c r="B23" s="71" t="s">
        <v>637</v>
      </c>
      <c r="C23" s="312" t="s">
        <v>77</v>
      </c>
      <c r="D23" s="312" t="s">
        <v>77</v>
      </c>
    </row>
    <row r="24" spans="1:7" ht="15.5">
      <c r="A24" s="281">
        <v>17</v>
      </c>
      <c r="B24" s="43" t="s">
        <v>638</v>
      </c>
      <c r="C24" s="312" t="s">
        <v>77</v>
      </c>
      <c r="D24" s="314"/>
    </row>
    <row r="25" spans="1:7" ht="15.5">
      <c r="A25" s="281">
        <v>18</v>
      </c>
      <c r="B25" s="43" t="s">
        <v>639</v>
      </c>
      <c r="C25" s="312" t="s">
        <v>77</v>
      </c>
      <c r="D25" s="312" t="s">
        <v>77</v>
      </c>
    </row>
    <row r="26" spans="1:7" ht="15.5">
      <c r="A26" s="281">
        <v>19</v>
      </c>
      <c r="B26" s="43" t="s">
        <v>640</v>
      </c>
      <c r="C26" s="312" t="s">
        <v>77</v>
      </c>
      <c r="D26" s="312" t="s">
        <v>77</v>
      </c>
    </row>
    <row r="27" spans="1:7" ht="15.5">
      <c r="A27" s="281">
        <v>20</v>
      </c>
      <c r="B27" s="43" t="s">
        <v>641</v>
      </c>
      <c r="C27" s="312" t="s">
        <v>77</v>
      </c>
      <c r="D27" s="312" t="s">
        <v>77</v>
      </c>
    </row>
    <row r="28" spans="1:7">
      <c r="C28" s="315"/>
      <c r="D28" s="315"/>
    </row>
    <row r="29" spans="1:7">
      <c r="C29" s="315"/>
      <c r="D29" s="315"/>
    </row>
  </sheetData>
  <mergeCells count="1">
    <mergeCell ref="C6:D6"/>
  </mergeCells>
  <pageMargins left="0.7" right="0.7" top="0.75" bottom="0.75" header="0.3" footer="0.3"/>
  <pageSetup orientation="portrait" r:id="rId1"/>
  <headerFooter>
    <oddHeader>&amp;L&amp;"Calibri"&amp;10&amp;K000000Confidential&amp;1#</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3"/>
  <sheetViews>
    <sheetView showGridLines="0" zoomScale="80" zoomScaleNormal="80" workbookViewId="0">
      <selection activeCell="D21" sqref="D21"/>
    </sheetView>
  </sheetViews>
  <sheetFormatPr baseColWidth="10" defaultColWidth="17.26953125" defaultRowHeight="12.5" zeroHeight="1"/>
  <cols>
    <col min="1" max="1" width="7.7265625" style="30" customWidth="1"/>
    <col min="2" max="2" width="64.81640625" style="31" customWidth="1"/>
    <col min="3" max="3" width="19.54296875" style="30" customWidth="1"/>
    <col min="4" max="4" width="14" style="30" customWidth="1"/>
    <col min="5" max="5" width="13.26953125" style="30" customWidth="1"/>
    <col min="6" max="16334" width="8.453125" style="30" customWidth="1"/>
    <col min="16335" max="16335" width="19.81640625" style="30" customWidth="1"/>
    <col min="16336" max="16384" width="17.26953125" style="30"/>
  </cols>
  <sheetData>
    <row r="1" spans="1:8" s="57" customFormat="1" ht="20.25" customHeight="1">
      <c r="B1" s="23"/>
      <c r="C1" s="24"/>
      <c r="E1" s="59"/>
    </row>
    <row r="2" spans="1:8" s="57" customFormat="1" ht="20.25" customHeight="1">
      <c r="B2" s="23"/>
      <c r="C2" s="24"/>
      <c r="E2" s="59"/>
    </row>
    <row r="3" spans="1:8" ht="20.149999999999999" customHeight="1"/>
    <row r="4" spans="1:8" s="22" customFormat="1" ht="20">
      <c r="C4" s="94"/>
      <c r="D4" s="94"/>
      <c r="E4" s="94"/>
      <c r="F4" s="94"/>
      <c r="G4" s="94"/>
      <c r="H4" s="94"/>
    </row>
    <row r="5" spans="1:8" s="22" customFormat="1" ht="20">
      <c r="B5" s="93" t="s">
        <v>646</v>
      </c>
      <c r="C5" s="94"/>
      <c r="D5" s="94"/>
      <c r="E5" s="94"/>
      <c r="F5" s="94"/>
      <c r="G5" s="94"/>
      <c r="H5" s="94"/>
    </row>
    <row r="6" spans="1:8" ht="20.149999999999999" customHeight="1">
      <c r="H6"/>
    </row>
    <row r="7" spans="1:8" s="32" customFormat="1" ht="20">
      <c r="A7"/>
      <c r="B7"/>
      <c r="C7" s="65" t="s">
        <v>647</v>
      </c>
    </row>
    <row r="8" spans="1:8" s="38" customFormat="1" ht="15" customHeight="1">
      <c r="A8"/>
      <c r="B8" s="39" t="s">
        <v>201</v>
      </c>
      <c r="C8" s="65" t="s">
        <v>203</v>
      </c>
    </row>
    <row r="9" spans="1:8" s="38" customFormat="1" ht="15.5">
      <c r="A9" s="35">
        <v>1</v>
      </c>
      <c r="B9" s="43" t="s">
        <v>648</v>
      </c>
      <c r="C9" s="44">
        <v>5338856.6881875005</v>
      </c>
    </row>
    <row r="10" spans="1:8" s="38" customFormat="1" ht="15.75" customHeight="1">
      <c r="A10" s="35">
        <v>2</v>
      </c>
      <c r="B10" s="43" t="s">
        <v>649</v>
      </c>
      <c r="C10" s="44">
        <v>0</v>
      </c>
    </row>
    <row r="11" spans="1:8" s="38" customFormat="1" ht="16.399999999999999" customHeight="1">
      <c r="A11" s="35">
        <v>3</v>
      </c>
      <c r="B11" s="43" t="s">
        <v>650</v>
      </c>
      <c r="C11" s="44">
        <v>27589.333287500001</v>
      </c>
    </row>
    <row r="12" spans="1:8" s="38" customFormat="1" ht="16.399999999999999" customHeight="1">
      <c r="A12" s="35">
        <v>4</v>
      </c>
      <c r="B12" s="43" t="s">
        <v>651</v>
      </c>
      <c r="C12" s="44">
        <v>0</v>
      </c>
    </row>
    <row r="13" spans="1:8" s="38" customFormat="1" ht="16.399999999999999" customHeight="1">
      <c r="A13" s="35">
        <v>5</v>
      </c>
      <c r="B13" s="43" t="s">
        <v>652</v>
      </c>
      <c r="C13" s="44" t="s">
        <v>77</v>
      </c>
    </row>
    <row r="14" spans="1:8" s="38" customFormat="1" ht="15.65" customHeight="1">
      <c r="A14" s="35">
        <v>6</v>
      </c>
      <c r="B14" s="43" t="s">
        <v>653</v>
      </c>
      <c r="C14" s="44">
        <v>35573.811512499997</v>
      </c>
    </row>
    <row r="15" spans="1:8" s="38" customFormat="1" ht="15.65" customHeight="1">
      <c r="A15" s="35">
        <v>7</v>
      </c>
      <c r="B15" s="43" t="s">
        <v>654</v>
      </c>
      <c r="C15" s="44" t="s">
        <v>77</v>
      </c>
    </row>
    <row r="16" spans="1:8" s="38" customFormat="1" ht="15" customHeight="1">
      <c r="A16" s="35">
        <v>8</v>
      </c>
      <c r="B16" s="277" t="s">
        <v>655</v>
      </c>
      <c r="C16" s="277"/>
    </row>
    <row r="17" spans="1:4" s="38" customFormat="1" ht="15" customHeight="1">
      <c r="A17" s="35">
        <v>9</v>
      </c>
      <c r="B17" s="164" t="s">
        <v>167</v>
      </c>
      <c r="C17" s="283">
        <v>5402019.8329875004</v>
      </c>
    </row>
    <row r="18" spans="1:4" s="38" customFormat="1" ht="16.399999999999999" customHeight="1"/>
    <row r="19" spans="1:4" s="38" customFormat="1" ht="16.399999999999999" customHeight="1"/>
    <row r="20" spans="1:4" s="38" customFormat="1" ht="16.399999999999999" customHeight="1"/>
    <row r="21" spans="1:4" s="38" customFormat="1" ht="16.399999999999999" customHeight="1"/>
    <row r="22" spans="1:4" s="38" customFormat="1" ht="16.399999999999999" customHeight="1"/>
    <row r="23" spans="1:4" s="38" customFormat="1" ht="16.399999999999999" customHeight="1"/>
    <row r="24" spans="1:4" s="38" customFormat="1" ht="16.399999999999999" customHeight="1">
      <c r="D24" s="47"/>
    </row>
    <row r="25" spans="1:4" s="38" customFormat="1" ht="16.399999999999999" customHeight="1"/>
    <row r="26" spans="1:4" s="38" customFormat="1" ht="31" customHeight="1"/>
    <row r="27" spans="1:4" s="38" customFormat="1" ht="16.399999999999999" customHeight="1"/>
    <row r="28" spans="1:4"/>
    <row r="29" spans="1:4"/>
    <row r="30" spans="1:4"/>
    <row r="31" spans="1:4"/>
    <row r="32" spans="1:4"/>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sheetData>
  <pageMargins left="0.7" right="0.7" top="0.75" bottom="0.75" header="0.3" footer="0.3"/>
  <pageSetup orientation="portrait" r:id="rId1"/>
  <headerFooter>
    <oddHeader>&amp;L&amp;"Calibri"&amp;10&amp;K000000Confidential&amp;1#</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zoomScale="80" zoomScaleNormal="80" workbookViewId="0">
      <selection activeCell="D32" sqref="D32"/>
    </sheetView>
  </sheetViews>
  <sheetFormatPr baseColWidth="10" defaultColWidth="9.26953125" defaultRowHeight="14.5"/>
  <cols>
    <col min="1" max="1" width="7.7265625" style="165" customWidth="1"/>
    <col min="2" max="2" width="102.54296875" style="165" customWidth="1"/>
    <col min="3" max="4" width="20.81640625" style="165" customWidth="1"/>
    <col min="5" max="8" width="22.26953125" style="165" customWidth="1"/>
    <col min="9" max="16384" width="9.26953125" style="165"/>
  </cols>
  <sheetData>
    <row r="1" spans="1:8" s="57" customFormat="1" ht="20.25" customHeight="1">
      <c r="B1" s="320"/>
      <c r="C1" s="321"/>
      <c r="E1" s="59"/>
    </row>
    <row r="2" spans="1:8" s="57" customFormat="1" ht="20.25" customHeight="1">
      <c r="B2" s="320"/>
      <c r="C2" s="321"/>
      <c r="E2" s="59"/>
    </row>
    <row r="5" spans="1:8" s="322" customFormat="1" ht="20">
      <c r="B5" s="93" t="s">
        <v>656</v>
      </c>
      <c r="C5" s="323"/>
      <c r="D5" s="323"/>
      <c r="E5" s="323"/>
      <c r="F5" s="323"/>
      <c r="G5" s="323"/>
      <c r="H5" s="323"/>
    </row>
    <row r="6" spans="1:8" s="322" customFormat="1" ht="20">
      <c r="B6" s="93"/>
      <c r="C6" s="323"/>
      <c r="D6" s="323"/>
      <c r="E6" s="323"/>
      <c r="F6" s="323"/>
      <c r="G6" s="323"/>
      <c r="H6" s="323"/>
    </row>
    <row r="7" spans="1:8" ht="15.5">
      <c r="A7" s="86"/>
      <c r="B7" s="86"/>
      <c r="C7" s="414" t="s">
        <v>59</v>
      </c>
      <c r="D7" s="415"/>
      <c r="E7" s="324"/>
      <c r="F7" s="324"/>
      <c r="G7" s="324"/>
      <c r="H7" s="324"/>
    </row>
    <row r="8" spans="1:8" ht="31">
      <c r="A8" s="86"/>
      <c r="B8" s="346" t="s">
        <v>498</v>
      </c>
      <c r="C8" s="325" t="s">
        <v>683</v>
      </c>
      <c r="D8" s="325" t="s">
        <v>684</v>
      </c>
    </row>
    <row r="9" spans="1:8" ht="15.5">
      <c r="A9" s="86"/>
      <c r="B9" s="326" t="s">
        <v>657</v>
      </c>
      <c r="C9" s="404" t="s">
        <v>203</v>
      </c>
      <c r="D9" s="413"/>
    </row>
    <row r="10" spans="1:8" ht="15.5">
      <c r="A10" s="86">
        <v>1</v>
      </c>
      <c r="B10" s="178" t="s">
        <v>658</v>
      </c>
      <c r="C10" s="317">
        <v>6260716.2294395398</v>
      </c>
      <c r="D10" s="317">
        <v>6259639.4525738908</v>
      </c>
    </row>
    <row r="11" spans="1:8" ht="15.5">
      <c r="A11" s="86"/>
      <c r="B11" s="326" t="s">
        <v>659</v>
      </c>
      <c r="C11" s="327"/>
      <c r="D11" s="327"/>
    </row>
    <row r="12" spans="1:8" ht="15.5">
      <c r="A12" s="86">
        <v>2</v>
      </c>
      <c r="B12" s="318" t="s">
        <v>660</v>
      </c>
      <c r="C12" s="317">
        <v>18657518.840886459</v>
      </c>
      <c r="D12" s="317">
        <v>1233450.9670853324</v>
      </c>
    </row>
    <row r="13" spans="1:8" ht="15.5">
      <c r="A13" s="86">
        <v>3</v>
      </c>
      <c r="B13" s="328" t="s">
        <v>661</v>
      </c>
      <c r="C13" s="317">
        <v>12646018.340066275</v>
      </c>
      <c r="D13" s="317">
        <v>632300.91700331389</v>
      </c>
    </row>
    <row r="14" spans="1:8" ht="15" customHeight="1">
      <c r="A14" s="86">
        <v>4</v>
      </c>
      <c r="B14" s="316" t="s">
        <v>662</v>
      </c>
      <c r="C14" s="317">
        <v>6011500.5008201841</v>
      </c>
      <c r="D14" s="317">
        <v>601150.05008201848</v>
      </c>
    </row>
    <row r="15" spans="1:8" ht="30" customHeight="1">
      <c r="A15" s="86">
        <v>5</v>
      </c>
      <c r="B15" s="318" t="s">
        <v>663</v>
      </c>
      <c r="C15" s="317">
        <v>2078278.4917239642</v>
      </c>
      <c r="D15" s="317">
        <v>2322680.2818906452</v>
      </c>
    </row>
    <row r="16" spans="1:8" ht="15.5">
      <c r="A16" s="86">
        <v>6</v>
      </c>
      <c r="B16" s="328" t="s">
        <v>664</v>
      </c>
      <c r="C16" s="319">
        <v>0</v>
      </c>
      <c r="D16" s="319">
        <v>0</v>
      </c>
    </row>
    <row r="17" spans="1:4" ht="15.5">
      <c r="A17" s="86">
        <v>7</v>
      </c>
      <c r="B17" s="328" t="s">
        <v>665</v>
      </c>
      <c r="C17" s="317">
        <v>2012544.4389695118</v>
      </c>
      <c r="D17" s="317">
        <v>2256946.2291361927</v>
      </c>
    </row>
    <row r="18" spans="1:4" ht="15.5">
      <c r="A18" s="86">
        <v>8</v>
      </c>
      <c r="B18" s="328" t="s">
        <v>666</v>
      </c>
      <c r="C18" s="317">
        <v>65734.052754452554</v>
      </c>
      <c r="D18" s="317">
        <v>65734.052754452554</v>
      </c>
    </row>
    <row r="19" spans="1:4" ht="33" customHeight="1">
      <c r="A19" s="86">
        <v>9</v>
      </c>
      <c r="B19" s="318" t="s">
        <v>667</v>
      </c>
      <c r="C19" s="317">
        <v>285932.60266533331</v>
      </c>
      <c r="D19" s="317">
        <v>57186.520533066672</v>
      </c>
    </row>
    <row r="20" spans="1:4" ht="15.5">
      <c r="A20" s="86">
        <v>10</v>
      </c>
      <c r="B20" s="180" t="s">
        <v>668</v>
      </c>
      <c r="C20" s="317">
        <v>12583656.487167155</v>
      </c>
      <c r="D20" s="317">
        <v>3359940.2425844581</v>
      </c>
    </row>
    <row r="21" spans="1:4" ht="15.5">
      <c r="A21" s="86">
        <v>11</v>
      </c>
      <c r="B21" s="328" t="s">
        <v>669</v>
      </c>
      <c r="C21" s="317">
        <v>2560445.2099966663</v>
      </c>
      <c r="D21" s="317">
        <v>2553185.2180860662</v>
      </c>
    </row>
    <row r="22" spans="1:4" ht="15.5">
      <c r="A22" s="86">
        <v>12</v>
      </c>
      <c r="B22" s="328" t="s">
        <v>670</v>
      </c>
      <c r="C22" s="317">
        <v>0</v>
      </c>
      <c r="D22" s="317">
        <v>0</v>
      </c>
    </row>
    <row r="23" spans="1:4" ht="15.5">
      <c r="A23" s="86">
        <v>13</v>
      </c>
      <c r="B23" s="328" t="s">
        <v>671</v>
      </c>
      <c r="C23" s="317">
        <v>10023211.277170489</v>
      </c>
      <c r="D23" s="317">
        <v>806755.0244983919</v>
      </c>
    </row>
    <row r="24" spans="1:4" ht="15.5">
      <c r="A24" s="86">
        <v>14</v>
      </c>
      <c r="B24" s="180" t="s">
        <v>672</v>
      </c>
      <c r="C24" s="317">
        <v>2744684.672148698</v>
      </c>
      <c r="D24" s="317">
        <v>2095868.0174930859</v>
      </c>
    </row>
    <row r="25" spans="1:4" ht="15.5">
      <c r="A25" s="86">
        <v>15</v>
      </c>
      <c r="B25" s="180" t="s">
        <v>673</v>
      </c>
      <c r="C25" s="317">
        <v>2306397.1029782994</v>
      </c>
      <c r="D25" s="317">
        <v>227538.62951014831</v>
      </c>
    </row>
    <row r="26" spans="1:4" ht="15.5">
      <c r="A26" s="86">
        <v>16</v>
      </c>
      <c r="B26" s="180" t="s">
        <v>674</v>
      </c>
      <c r="C26" s="329"/>
      <c r="D26" s="319">
        <v>9296664.6590967346</v>
      </c>
    </row>
    <row r="27" spans="1:4" ht="15.5">
      <c r="A27" s="86"/>
      <c r="B27" s="330" t="s">
        <v>682</v>
      </c>
      <c r="C27" s="327"/>
      <c r="D27" s="327"/>
    </row>
    <row r="28" spans="1:4" ht="15.5">
      <c r="A28" s="86">
        <v>17</v>
      </c>
      <c r="B28" s="180" t="s">
        <v>675</v>
      </c>
      <c r="C28" s="317">
        <v>3520938.5565098603</v>
      </c>
      <c r="D28" s="317">
        <v>1053758.4902853696</v>
      </c>
    </row>
    <row r="29" spans="1:4" ht="30.75" customHeight="1">
      <c r="A29" s="86">
        <v>18</v>
      </c>
      <c r="B29" s="318" t="s">
        <v>676</v>
      </c>
      <c r="C29" s="317">
        <v>1930960.2887349683</v>
      </c>
      <c r="D29" s="317">
        <v>1921571.0013013016</v>
      </c>
    </row>
    <row r="30" spans="1:4" ht="15.5">
      <c r="A30" s="86">
        <v>19</v>
      </c>
      <c r="B30" s="178" t="s">
        <v>677</v>
      </c>
      <c r="C30" s="317">
        <v>3672140.6970195859</v>
      </c>
      <c r="D30" s="317">
        <v>2301376.5072236666</v>
      </c>
    </row>
    <row r="31" spans="1:4" ht="15.5">
      <c r="A31" s="86">
        <v>20</v>
      </c>
      <c r="B31" s="180" t="s">
        <v>678</v>
      </c>
      <c r="C31" s="329"/>
      <c r="D31" s="319">
        <v>5276705.9988103379</v>
      </c>
    </row>
    <row r="32" spans="1:4" ht="15.5">
      <c r="A32" s="86"/>
      <c r="D32" s="331" t="s">
        <v>685</v>
      </c>
    </row>
    <row r="33" spans="1:5" ht="15.5">
      <c r="A33" s="86">
        <v>21</v>
      </c>
      <c r="B33" s="180" t="s">
        <v>679</v>
      </c>
      <c r="C33" s="329"/>
      <c r="D33" s="319">
        <v>6259639</v>
      </c>
    </row>
    <row r="34" spans="1:5" ht="15.5">
      <c r="A34" s="86">
        <v>22</v>
      </c>
      <c r="B34" s="180" t="s">
        <v>680</v>
      </c>
      <c r="C34" s="329"/>
      <c r="D34" s="319">
        <v>3561507.914170519</v>
      </c>
    </row>
    <row r="35" spans="1:5" ht="15.5">
      <c r="A35" s="86">
        <v>23</v>
      </c>
      <c r="B35" s="180" t="s">
        <v>681</v>
      </c>
      <c r="C35" s="329"/>
      <c r="D35" s="332">
        <v>1.7614580844545287</v>
      </c>
      <c r="E35" s="333"/>
    </row>
    <row r="36" spans="1:5" ht="15.5">
      <c r="A36" s="86"/>
      <c r="B36" s="86"/>
      <c r="C36" s="86"/>
      <c r="D36" s="86"/>
    </row>
    <row r="37" spans="1:5" ht="15.5">
      <c r="B37" s="334"/>
    </row>
    <row r="38" spans="1:5">
      <c r="D38" s="335"/>
    </row>
    <row r="39" spans="1:5">
      <c r="D39" s="335"/>
    </row>
    <row r="40" spans="1:5">
      <c r="D40" s="336"/>
    </row>
  </sheetData>
  <mergeCells count="2">
    <mergeCell ref="C7:D7"/>
    <mergeCell ref="C9:D9"/>
  </mergeCells>
  <pageMargins left="0.7" right="0.7" top="0.75" bottom="0.75" header="0.3" footer="0.3"/>
  <pageSetup orientation="portrait" r:id="rId1"/>
  <headerFooter>
    <oddHeader>&amp;L&amp;"Calibri"&amp;10&amp;K000000Confidential&amp;1#</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G50"/>
  <sheetViews>
    <sheetView showGridLines="0" zoomScale="55" zoomScaleNormal="55" workbookViewId="0">
      <selection activeCell="P34" sqref="P34"/>
    </sheetView>
  </sheetViews>
  <sheetFormatPr baseColWidth="10" defaultColWidth="17.26953125" defaultRowHeight="12.5"/>
  <cols>
    <col min="1" max="1" width="7.7265625" style="30" customWidth="1"/>
    <col min="2" max="2" width="94.6328125" style="31" customWidth="1"/>
    <col min="3" max="7" width="24.36328125" style="30" customWidth="1"/>
    <col min="8" max="16334" width="8.453125" style="30" customWidth="1"/>
    <col min="16335" max="16335" width="19.81640625" style="30" customWidth="1"/>
    <col min="16336" max="16384" width="17.26953125" style="30"/>
  </cols>
  <sheetData>
    <row r="1" spans="1:12" s="57" customFormat="1" ht="20">
      <c r="B1" s="23"/>
      <c r="C1" s="24"/>
      <c r="E1" s="59"/>
    </row>
    <row r="2" spans="1:12" s="57" customFormat="1" ht="20">
      <c r="B2" s="23"/>
      <c r="C2" s="24"/>
      <c r="E2" s="59"/>
    </row>
    <row r="4" spans="1:12" ht="14.5">
      <c r="H4"/>
    </row>
    <row r="5" spans="1:12" s="32" customFormat="1" ht="20">
      <c r="B5" s="33" t="s">
        <v>191</v>
      </c>
      <c r="C5" s="34"/>
    </row>
    <row r="6" spans="1:12" s="38" customFormat="1" ht="15.5">
      <c r="A6" s="35"/>
      <c r="B6" s="35"/>
      <c r="C6" s="423" t="s">
        <v>192</v>
      </c>
      <c r="D6" s="424"/>
      <c r="E6" s="424"/>
      <c r="F6" s="424"/>
      <c r="G6" s="424"/>
    </row>
    <row r="7" spans="1:12" s="38" customFormat="1" ht="15.5">
      <c r="A7" s="166"/>
      <c r="B7" s="421" t="s">
        <v>498</v>
      </c>
      <c r="C7" s="416" t="s">
        <v>686</v>
      </c>
      <c r="D7" s="417"/>
      <c r="E7" s="417"/>
      <c r="F7" s="418"/>
      <c r="G7" s="419" t="s">
        <v>691</v>
      </c>
    </row>
    <row r="8" spans="1:12" s="38" customFormat="1" ht="31">
      <c r="A8" s="166"/>
      <c r="B8" s="422"/>
      <c r="C8" s="109" t="s">
        <v>687</v>
      </c>
      <c r="D8" s="285" t="s">
        <v>688</v>
      </c>
      <c r="E8" s="286" t="s">
        <v>689</v>
      </c>
      <c r="F8" s="286" t="s">
        <v>690</v>
      </c>
      <c r="G8" s="420"/>
      <c r="L8" s="346"/>
    </row>
    <row r="9" spans="1:12" s="38" customFormat="1" ht="15.5">
      <c r="A9" s="167"/>
      <c r="B9" s="41" t="s">
        <v>692</v>
      </c>
      <c r="C9" s="168"/>
      <c r="D9" s="168"/>
      <c r="E9" s="168"/>
      <c r="F9" s="168"/>
      <c r="G9" s="168"/>
    </row>
    <row r="10" spans="1:12" s="38" customFormat="1" ht="15.5">
      <c r="A10" s="166">
        <v>1</v>
      </c>
      <c r="B10" s="169" t="s">
        <v>170</v>
      </c>
      <c r="C10" s="171">
        <v>3580099.6834359998</v>
      </c>
      <c r="D10" s="171">
        <v>0</v>
      </c>
      <c r="E10" s="171">
        <v>0</v>
      </c>
      <c r="F10" s="171">
        <v>2468451.0201916508</v>
      </c>
      <c r="G10" s="171">
        <v>5665381.3030289998</v>
      </c>
    </row>
    <row r="11" spans="1:12" s="38" customFormat="1" ht="15.5">
      <c r="A11" s="166">
        <v>2</v>
      </c>
      <c r="B11" s="170" t="s">
        <v>693</v>
      </c>
      <c r="C11" s="171">
        <v>3580099.6834359998</v>
      </c>
      <c r="D11" s="171">
        <v>0</v>
      </c>
      <c r="E11" s="171">
        <v>0</v>
      </c>
      <c r="F11" s="171">
        <v>2468451.0201916508</v>
      </c>
      <c r="G11" s="171">
        <v>5665381.3030289998</v>
      </c>
    </row>
    <row r="12" spans="1:12" s="38" customFormat="1" ht="15.5">
      <c r="A12" s="166">
        <v>3</v>
      </c>
      <c r="B12" s="170" t="s">
        <v>694</v>
      </c>
      <c r="C12" s="171">
        <v>0</v>
      </c>
      <c r="D12" s="171">
        <v>0</v>
      </c>
      <c r="E12" s="171">
        <v>0</v>
      </c>
      <c r="F12" s="171">
        <v>0</v>
      </c>
      <c r="G12" s="171">
        <v>0</v>
      </c>
    </row>
    <row r="13" spans="1:12" s="38" customFormat="1" ht="31">
      <c r="A13" s="166">
        <v>4</v>
      </c>
      <c r="B13" s="169" t="s">
        <v>695</v>
      </c>
      <c r="C13" s="171">
        <v>12563605.033860475</v>
      </c>
      <c r="D13" s="171">
        <v>9543628.1185806692</v>
      </c>
      <c r="E13" s="171">
        <v>475764.95265825221</v>
      </c>
      <c r="F13" s="171">
        <v>30552.613804702869</v>
      </c>
      <c r="G13" s="171">
        <v>20201216.344159331</v>
      </c>
    </row>
    <row r="14" spans="1:12" s="38" customFormat="1" ht="15.5">
      <c r="A14" s="166">
        <v>5</v>
      </c>
      <c r="B14" s="170" t="s">
        <v>696</v>
      </c>
      <c r="C14" s="171">
        <v>12563605.033860475</v>
      </c>
      <c r="D14" s="171">
        <v>82413.306205856032</v>
      </c>
      <c r="E14" s="171">
        <v>0</v>
      </c>
      <c r="F14" s="171">
        <v>0</v>
      </c>
      <c r="G14" s="171">
        <v>11381416.506062962</v>
      </c>
    </row>
    <row r="15" spans="1:12" s="38" customFormat="1" ht="15.5">
      <c r="A15" s="166">
        <v>6</v>
      </c>
      <c r="B15" s="170" t="s">
        <v>697</v>
      </c>
      <c r="C15" s="171">
        <v>0</v>
      </c>
      <c r="D15" s="171">
        <v>9461214.8123748153</v>
      </c>
      <c r="E15" s="171">
        <v>475764.95265825221</v>
      </c>
      <c r="F15" s="171">
        <v>30552.613804702869</v>
      </c>
      <c r="G15" s="171">
        <v>8819799.8380963691</v>
      </c>
    </row>
    <row r="16" spans="1:12" s="38" customFormat="1" ht="31">
      <c r="A16" s="166">
        <v>7</v>
      </c>
      <c r="B16" s="169" t="s">
        <v>698</v>
      </c>
      <c r="C16" s="171">
        <v>1256109.8014839999</v>
      </c>
      <c r="D16" s="171">
        <v>4307082.2616278827</v>
      </c>
      <c r="E16" s="171">
        <v>3397467.9381377185</v>
      </c>
      <c r="F16" s="171">
        <v>250213.03961689095</v>
      </c>
      <c r="G16" s="171">
        <v>2269615.4464715892</v>
      </c>
    </row>
    <row r="17" spans="1:7 16334:16335" s="38" customFormat="1" ht="15.5">
      <c r="A17" s="166">
        <v>8</v>
      </c>
      <c r="B17" s="170" t="s">
        <v>699</v>
      </c>
      <c r="C17" s="171">
        <v>0</v>
      </c>
      <c r="D17" s="171">
        <v>0</v>
      </c>
      <c r="E17" s="171">
        <v>0</v>
      </c>
      <c r="F17" s="171">
        <v>0</v>
      </c>
      <c r="G17" s="171">
        <v>0</v>
      </c>
    </row>
    <row r="18" spans="1:7 16334:16335" s="38" customFormat="1" ht="15.5">
      <c r="A18" s="166">
        <v>9</v>
      </c>
      <c r="B18" s="170" t="s">
        <v>700</v>
      </c>
      <c r="C18" s="171">
        <v>1256109.8014839999</v>
      </c>
      <c r="D18" s="171">
        <v>4307082.2616278827</v>
      </c>
      <c r="E18" s="171">
        <v>3397467.9381377185</v>
      </c>
      <c r="F18" s="171">
        <v>250213.03961689095</v>
      </c>
      <c r="G18" s="171">
        <v>2269615.4464715892</v>
      </c>
    </row>
    <row r="19" spans="1:7 16334:16335" s="38" customFormat="1" ht="15.5">
      <c r="A19" s="166">
        <v>10</v>
      </c>
      <c r="B19" s="169" t="s">
        <v>701</v>
      </c>
      <c r="C19" s="171">
        <v>992263.17965081974</v>
      </c>
      <c r="D19" s="171">
        <v>0</v>
      </c>
      <c r="E19" s="171">
        <v>0</v>
      </c>
      <c r="F19" s="171">
        <v>0</v>
      </c>
      <c r="G19" s="171">
        <v>0</v>
      </c>
    </row>
    <row r="20" spans="1:7 16334:16335" s="38" customFormat="1" ht="15.5">
      <c r="A20" s="166">
        <v>11</v>
      </c>
      <c r="B20" s="169" t="s">
        <v>702</v>
      </c>
      <c r="C20" s="171">
        <v>1103525.6482051676</v>
      </c>
      <c r="D20" s="171">
        <v>1569670.5861530541</v>
      </c>
      <c r="E20" s="171">
        <v>6023140.3817920396</v>
      </c>
      <c r="F20" s="171">
        <v>10940025.516633872</v>
      </c>
      <c r="G20" s="171">
        <v>11000472.684932264</v>
      </c>
    </row>
    <row r="21" spans="1:7 16334:16335" s="38" customFormat="1" ht="15.5">
      <c r="A21" s="166">
        <v>12</v>
      </c>
      <c r="B21" s="170" t="s">
        <v>703</v>
      </c>
      <c r="C21" s="284"/>
      <c r="D21" s="171">
        <v>228903.70378066666</v>
      </c>
      <c r="E21" s="171">
        <v>962412.78138766659</v>
      </c>
      <c r="F21" s="171">
        <v>1680786.4287779999</v>
      </c>
      <c r="G21" s="284"/>
    </row>
    <row r="22" spans="1:7 16334:16335" s="38" customFormat="1" ht="15.5">
      <c r="A22" s="166">
        <v>13</v>
      </c>
      <c r="B22" s="170" t="s">
        <v>704</v>
      </c>
      <c r="C22" s="171">
        <v>1103525.6482051676</v>
      </c>
      <c r="D22" s="171">
        <v>1340766.8823723875</v>
      </c>
      <c r="E22" s="171">
        <v>5060727.6004043734</v>
      </c>
      <c r="F22" s="171">
        <v>9259239.0878558718</v>
      </c>
      <c r="G22" s="171">
        <v>11000472.684932264</v>
      </c>
    </row>
    <row r="23" spans="1:7 16334:16335" s="38" customFormat="1" ht="15.5">
      <c r="A23" s="166">
        <v>14</v>
      </c>
      <c r="B23" s="169" t="s">
        <v>705</v>
      </c>
      <c r="C23" s="284"/>
      <c r="D23" s="284"/>
      <c r="E23" s="284"/>
      <c r="F23" s="284"/>
      <c r="G23" s="288">
        <v>39136685.778592184</v>
      </c>
    </row>
    <row r="24" spans="1:7 16334:16335" s="38" customFormat="1" ht="15.5">
      <c r="A24" s="166"/>
      <c r="B24" s="41" t="s">
        <v>706</v>
      </c>
      <c r="C24" s="173"/>
      <c r="D24" s="173"/>
      <c r="E24" s="173"/>
      <c r="F24" s="173"/>
      <c r="G24" s="174"/>
    </row>
    <row r="25" spans="1:7 16334:16335" s="38" customFormat="1" ht="15.5">
      <c r="A25" s="166">
        <v>15</v>
      </c>
      <c r="B25" s="169" t="s">
        <v>707</v>
      </c>
      <c r="C25" s="284"/>
      <c r="D25" s="284"/>
      <c r="E25" s="284"/>
      <c r="F25" s="284"/>
      <c r="G25" s="171">
        <v>487771.48000343534</v>
      </c>
    </row>
    <row r="26" spans="1:7 16334:16335" s="38" customFormat="1" ht="15.5">
      <c r="A26" s="166">
        <v>16</v>
      </c>
      <c r="B26" s="169" t="s">
        <v>708</v>
      </c>
      <c r="C26" s="171">
        <v>8722.8280356666655</v>
      </c>
      <c r="D26" s="171">
        <v>861615.99495282967</v>
      </c>
      <c r="E26" s="171">
        <v>801.89425600000004</v>
      </c>
      <c r="F26" s="171">
        <v>0</v>
      </c>
      <c r="G26" s="171">
        <v>138349.1557589375</v>
      </c>
    </row>
    <row r="27" spans="1:7 16334:16335" s="38" customFormat="1" ht="15.5">
      <c r="A27" s="166">
        <v>17</v>
      </c>
      <c r="B27" s="169" t="s">
        <v>709</v>
      </c>
      <c r="C27" s="171">
        <v>1381831.4162908974</v>
      </c>
      <c r="D27" s="171">
        <v>7509091.0819343757</v>
      </c>
      <c r="E27" s="171">
        <v>4590022.1451147813</v>
      </c>
      <c r="F27" s="171">
        <v>35064952.973822087</v>
      </c>
      <c r="G27" s="171">
        <v>28692443.273318831</v>
      </c>
    </row>
    <row r="28" spans="1:7 16334:16335" s="38" customFormat="1" ht="15.5">
      <c r="A28" s="166">
        <v>18</v>
      </c>
      <c r="B28" s="170" t="s">
        <v>710</v>
      </c>
      <c r="C28" s="171">
        <v>214600.46523291443</v>
      </c>
      <c r="D28" s="171">
        <v>5197755.0681880042</v>
      </c>
      <c r="E28" s="171">
        <v>2610648.6587380543</v>
      </c>
      <c r="F28" s="171">
        <v>9378984.2348088827</v>
      </c>
      <c r="G28" s="171">
        <v>10516112.433320925</v>
      </c>
    </row>
    <row r="29" spans="1:7 16334:16335" s="38" customFormat="1" ht="31">
      <c r="A29" s="166">
        <v>19</v>
      </c>
      <c r="B29" s="170" t="s">
        <v>711</v>
      </c>
      <c r="C29" s="171">
        <v>1167230.9510579831</v>
      </c>
      <c r="D29" s="171">
        <v>1331167.2258520969</v>
      </c>
      <c r="E29" s="171">
        <v>1186069.8829198708</v>
      </c>
      <c r="F29" s="171">
        <v>3007872.2203929904</v>
      </c>
      <c r="G29" s="171">
        <v>4237017.3092949232</v>
      </c>
      <c r="XDF29" s="48"/>
      <c r="XDG29" s="49"/>
    </row>
    <row r="30" spans="1:7 16334:16335" s="38" customFormat="1" ht="31">
      <c r="A30" s="166">
        <v>20</v>
      </c>
      <c r="B30" s="170" t="s">
        <v>712</v>
      </c>
      <c r="C30" s="171">
        <v>0</v>
      </c>
      <c r="D30" s="171">
        <v>0</v>
      </c>
      <c r="E30" s="171">
        <v>0</v>
      </c>
      <c r="F30" s="171">
        <v>1916825.1389963296</v>
      </c>
      <c r="G30" s="171">
        <v>1682377.7917238425</v>
      </c>
      <c r="XDG30" s="49"/>
    </row>
    <row r="31" spans="1:7 16334:16335" s="38" customFormat="1" ht="31">
      <c r="A31" s="175">
        <v>21</v>
      </c>
      <c r="B31" s="289" t="s">
        <v>713</v>
      </c>
      <c r="C31" s="284"/>
      <c r="D31" s="284"/>
      <c r="E31" s="284"/>
      <c r="F31" s="284"/>
      <c r="G31" s="284"/>
      <c r="XDG31" s="49"/>
    </row>
    <row r="32" spans="1:7 16334:16335" s="38" customFormat="1" ht="15.5">
      <c r="A32" s="166">
        <v>22</v>
      </c>
      <c r="B32" s="176" t="s">
        <v>714</v>
      </c>
      <c r="C32" s="171">
        <v>0</v>
      </c>
      <c r="D32" s="171">
        <v>980168.78789427504</v>
      </c>
      <c r="E32" s="171">
        <v>793303.60345685645</v>
      </c>
      <c r="F32" s="171">
        <v>20761271.379623882</v>
      </c>
      <c r="G32" s="171">
        <v>12256935.738979142</v>
      </c>
      <c r="XDG32" s="49"/>
    </row>
    <row r="33" spans="1:7 16334:16335" s="38" customFormat="1" ht="31">
      <c r="A33" s="175">
        <v>23</v>
      </c>
      <c r="B33" s="289" t="s">
        <v>713</v>
      </c>
      <c r="C33" s="284"/>
      <c r="D33" s="284"/>
      <c r="E33" s="284"/>
      <c r="F33" s="284"/>
      <c r="G33" s="284"/>
      <c r="XDG33" s="49"/>
    </row>
    <row r="34" spans="1:7 16334:16335" s="38" customFormat="1" ht="31">
      <c r="A34" s="166">
        <v>24</v>
      </c>
      <c r="B34" s="176" t="s">
        <v>715</v>
      </c>
      <c r="C34" s="171">
        <v>0</v>
      </c>
      <c r="D34" s="171">
        <v>0</v>
      </c>
      <c r="E34" s="171">
        <v>0</v>
      </c>
      <c r="F34" s="171">
        <v>0</v>
      </c>
      <c r="G34" s="171">
        <v>0</v>
      </c>
      <c r="XDG34" s="49"/>
    </row>
    <row r="35" spans="1:7 16334:16335" s="38" customFormat="1" ht="15.5">
      <c r="A35" s="166">
        <v>25</v>
      </c>
      <c r="B35" s="169" t="s">
        <v>716</v>
      </c>
      <c r="C35" s="171"/>
      <c r="D35" s="171"/>
      <c r="E35" s="171"/>
      <c r="F35" s="171"/>
      <c r="G35" s="171"/>
      <c r="XDF35" s="48"/>
      <c r="XDG35" s="49"/>
    </row>
    <row r="36" spans="1:7 16334:16335" s="38" customFormat="1" ht="15.5">
      <c r="A36" s="166">
        <v>26</v>
      </c>
      <c r="B36" s="169" t="s">
        <v>717</v>
      </c>
      <c r="C36" s="171">
        <v>5887750.3146793647</v>
      </c>
      <c r="D36" s="171">
        <v>12416558.703179143</v>
      </c>
      <c r="E36" s="171">
        <v>757087.53863186669</v>
      </c>
      <c r="F36" s="171">
        <v>4933363.620610768</v>
      </c>
      <c r="G36" s="171">
        <v>6721609.7670966303</v>
      </c>
      <c r="XDG36" s="49"/>
    </row>
    <row r="37" spans="1:7 16334:16335" s="38" customFormat="1" ht="15.5">
      <c r="A37" s="166">
        <v>27</v>
      </c>
      <c r="B37" s="170" t="s">
        <v>718</v>
      </c>
      <c r="C37" s="172"/>
      <c r="D37" s="284"/>
      <c r="E37" s="284"/>
      <c r="F37" s="284"/>
      <c r="G37" s="284"/>
      <c r="XDG37" s="49"/>
    </row>
    <row r="38" spans="1:7 16334:16335" s="38" customFormat="1" ht="31">
      <c r="A38" s="166">
        <v>28</v>
      </c>
      <c r="B38" s="170" t="s">
        <v>719</v>
      </c>
      <c r="C38" s="284"/>
      <c r="D38" s="172"/>
      <c r="E38" s="172"/>
      <c r="F38" s="172"/>
      <c r="G38" s="172"/>
      <c r="XDG38" s="49"/>
    </row>
    <row r="39" spans="1:7 16334:16335" s="38" customFormat="1" ht="15.5">
      <c r="A39" s="166">
        <v>29</v>
      </c>
      <c r="B39" s="170" t="s">
        <v>720</v>
      </c>
      <c r="C39" s="284"/>
      <c r="D39" s="172"/>
      <c r="E39" s="172"/>
      <c r="F39" s="172"/>
      <c r="G39" s="172"/>
      <c r="XDG39" s="49"/>
    </row>
    <row r="40" spans="1:7 16334:16335" s="38" customFormat="1" ht="15.5">
      <c r="A40" s="166">
        <v>30</v>
      </c>
      <c r="B40" s="170" t="s">
        <v>721</v>
      </c>
      <c r="C40" s="284"/>
      <c r="D40" s="171">
        <v>795960.65834903333</v>
      </c>
      <c r="E40" s="171">
        <v>559314.24973553338</v>
      </c>
      <c r="F40" s="171">
        <v>3208131.9084017673</v>
      </c>
      <c r="G40" s="171">
        <v>4563406.8164863326</v>
      </c>
      <c r="XDF40" s="48"/>
      <c r="XDG40" s="49"/>
    </row>
    <row r="41" spans="1:7 16334:16335" s="38" customFormat="1" ht="15.5">
      <c r="A41" s="166">
        <v>31</v>
      </c>
      <c r="B41" s="170" t="s">
        <v>722</v>
      </c>
      <c r="C41" s="171">
        <v>5887750.3146793647</v>
      </c>
      <c r="D41" s="171">
        <v>11620598.04483011</v>
      </c>
      <c r="E41" s="171">
        <v>197773.28889633334</v>
      </c>
      <c r="F41" s="171">
        <v>1725231.712209</v>
      </c>
      <c r="G41" s="171">
        <v>2158202.9506102968</v>
      </c>
      <c r="XDG41" s="49"/>
    </row>
    <row r="42" spans="1:7 16334:16335" s="38" customFormat="1" ht="15.5">
      <c r="A42" s="166">
        <v>32</v>
      </c>
      <c r="B42" s="169" t="s">
        <v>723</v>
      </c>
      <c r="C42" s="284"/>
      <c r="D42" s="171">
        <v>0</v>
      </c>
      <c r="E42" s="171">
        <v>0</v>
      </c>
      <c r="F42" s="171">
        <v>0</v>
      </c>
      <c r="G42" s="171">
        <v>-719400.82266952528</v>
      </c>
      <c r="XDG42" s="49"/>
    </row>
    <row r="43" spans="1:7 16334:16335" s="38" customFormat="1" ht="15.5">
      <c r="A43" s="166">
        <v>33</v>
      </c>
      <c r="B43" s="169" t="s">
        <v>724</v>
      </c>
      <c r="C43" s="284"/>
      <c r="D43" s="284"/>
      <c r="E43" s="284"/>
      <c r="F43" s="284"/>
      <c r="G43" s="288">
        <v>35320772.853508316</v>
      </c>
      <c r="XDG43" s="49"/>
    </row>
    <row r="44" spans="1:7 16334:16335" s="38" customFormat="1" ht="15.5">
      <c r="A44" s="166">
        <v>34</v>
      </c>
      <c r="B44" s="169" t="s">
        <v>725</v>
      </c>
      <c r="C44" s="284"/>
      <c r="D44" s="284"/>
      <c r="E44" s="284"/>
      <c r="F44" s="284"/>
      <c r="G44" s="177">
        <v>1.1080359408020386</v>
      </c>
      <c r="XDF44" s="48"/>
      <c r="XDG44" s="49"/>
    </row>
    <row r="45" spans="1:7 16334:16335" s="38" customFormat="1" ht="14.5">
      <c r="C45"/>
      <c r="D45"/>
      <c r="XDG45" s="49"/>
    </row>
    <row r="46" spans="1:7 16334:16335" s="38" customFormat="1" ht="14.5">
      <c r="C46"/>
      <c r="D46"/>
      <c r="XDG46" s="49"/>
    </row>
    <row r="47" spans="1:7 16334:16335" s="38" customFormat="1" ht="14.5">
      <c r="C47"/>
      <c r="D47"/>
      <c r="E47" s="56"/>
      <c r="XDG47" s="49"/>
    </row>
    <row r="48" spans="1:7 16334:16335" s="38" customFormat="1">
      <c r="B48" s="57"/>
    </row>
    <row r="49" spans="2:2" s="38" customFormat="1" ht="15.5">
      <c r="B49" s="35"/>
    </row>
    <row r="50" spans="2:2" s="38" customFormat="1" ht="15.5">
      <c r="B50" s="58"/>
    </row>
  </sheetData>
  <mergeCells count="4">
    <mergeCell ref="C7:F7"/>
    <mergeCell ref="G7:G8"/>
    <mergeCell ref="B7:B8"/>
    <mergeCell ref="C6:G6"/>
  </mergeCells>
  <pageMargins left="0.25" right="0.25" top="0.75" bottom="0.75" header="0.3" footer="0.3"/>
  <pageSetup scale="58" orientation="landscape" r:id="rId1"/>
  <headerFooter>
    <oddHeader>&amp;L&amp;"Calibri"&amp;10&amp;K000000Confidential&amp;1#</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G136"/>
  <sheetViews>
    <sheetView showGridLines="0" zoomScale="79" workbookViewId="0">
      <selection activeCell="H25" sqref="H25"/>
    </sheetView>
  </sheetViews>
  <sheetFormatPr baseColWidth="10" defaultColWidth="17.26953125" defaultRowHeight="12.75" customHeight="1" zeroHeight="1"/>
  <cols>
    <col min="1" max="1" width="7.7265625" style="30" customWidth="1"/>
    <col min="2" max="2" width="69.54296875" style="31" customWidth="1"/>
    <col min="3" max="3" width="28.26953125" style="30" customWidth="1"/>
    <col min="4" max="4" width="34.26953125" style="30" customWidth="1"/>
    <col min="5" max="5" width="29.453125" style="30" customWidth="1"/>
    <col min="6" max="6" width="23" style="30" customWidth="1"/>
    <col min="7" max="7" width="8.453125" style="30" customWidth="1"/>
    <col min="8" max="8" width="23.453125" style="30" customWidth="1"/>
    <col min="9" max="9" width="22" style="30" customWidth="1"/>
    <col min="10" max="11" width="23.453125" style="30" customWidth="1"/>
    <col min="12" max="16337" width="8.453125" style="30" customWidth="1"/>
    <col min="16338" max="16338" width="19.81640625" style="30" customWidth="1"/>
    <col min="16339" max="16384" width="17.26953125" style="30"/>
  </cols>
  <sheetData>
    <row r="1" spans="1:8" s="57" customFormat="1" ht="20.25" customHeight="1">
      <c r="B1" s="23"/>
      <c r="C1" s="24"/>
      <c r="E1" s="59"/>
      <c r="F1" s="57" t="s">
        <v>726</v>
      </c>
    </row>
    <row r="2" spans="1:8" s="57" customFormat="1" ht="20.25" customHeight="1">
      <c r="B2" s="23"/>
      <c r="C2" s="24"/>
      <c r="E2" s="59"/>
    </row>
    <row r="3" spans="1:8" ht="20.149999999999999" customHeight="1"/>
    <row r="4" spans="1:8" ht="20.149999999999999" customHeight="1">
      <c r="H4"/>
    </row>
    <row r="5" spans="1:8" s="32" customFormat="1" ht="20">
      <c r="B5" s="33" t="s">
        <v>726</v>
      </c>
      <c r="C5" s="34"/>
    </row>
    <row r="6" spans="1:8" s="38" customFormat="1" ht="15" customHeight="1">
      <c r="A6" s="35"/>
      <c r="B6" s="36"/>
      <c r="C6" s="390" t="s">
        <v>192</v>
      </c>
      <c r="D6" s="391"/>
      <c r="E6" s="391"/>
      <c r="F6" s="391"/>
      <c r="G6" s="32"/>
    </row>
    <row r="7" spans="1:8" s="38" customFormat="1" ht="36" customHeight="1">
      <c r="A7" s="35"/>
      <c r="B7" s="235" t="s">
        <v>201</v>
      </c>
      <c r="C7" s="287" t="s">
        <v>727</v>
      </c>
      <c r="D7" s="287" t="s">
        <v>728</v>
      </c>
      <c r="E7" s="287" t="s">
        <v>729</v>
      </c>
      <c r="F7" s="287" t="s">
        <v>167</v>
      </c>
    </row>
    <row r="8" spans="1:8" s="38" customFormat="1" ht="15.5">
      <c r="B8" s="178" t="s">
        <v>730</v>
      </c>
      <c r="C8" s="181">
        <v>1223200.8193667401</v>
      </c>
      <c r="D8" s="182">
        <v>0</v>
      </c>
      <c r="E8" s="181">
        <v>1119689.9063212569</v>
      </c>
      <c r="F8" s="182">
        <v>2342890.7256880002</v>
      </c>
    </row>
    <row r="9" spans="1:8" s="38" customFormat="1" ht="15.5">
      <c r="B9" s="178" t="s">
        <v>731</v>
      </c>
      <c r="C9" s="181">
        <v>0</v>
      </c>
      <c r="D9" s="181">
        <v>0</v>
      </c>
      <c r="E9" s="181">
        <v>860177.42434999999</v>
      </c>
      <c r="F9" s="182">
        <v>860177.42434999999</v>
      </c>
    </row>
    <row r="10" spans="1:8" s="38" customFormat="1" ht="15.5">
      <c r="B10" s="179" t="s">
        <v>732</v>
      </c>
      <c r="C10" s="182">
        <v>1177048.9472560801</v>
      </c>
      <c r="D10" s="181">
        <v>0</v>
      </c>
      <c r="E10" s="181">
        <v>9552044.8661049195</v>
      </c>
      <c r="F10" s="182">
        <v>10729093.813361</v>
      </c>
    </row>
    <row r="11" spans="1:8" s="38" customFormat="1" ht="31">
      <c r="B11" s="159" t="s">
        <v>380</v>
      </c>
      <c r="C11" s="181">
        <v>0</v>
      </c>
      <c r="D11" s="181">
        <v>0</v>
      </c>
      <c r="E11" s="181">
        <v>0</v>
      </c>
      <c r="F11" s="182">
        <v>0</v>
      </c>
    </row>
    <row r="12" spans="1:8" s="38" customFormat="1" ht="15.5">
      <c r="B12" s="159" t="s">
        <v>381</v>
      </c>
      <c r="C12" s="181">
        <v>0</v>
      </c>
      <c r="D12" s="181">
        <v>0</v>
      </c>
      <c r="E12" s="181">
        <v>0</v>
      </c>
      <c r="F12" s="182">
        <v>0</v>
      </c>
    </row>
    <row r="13" spans="1:8" s="38" customFormat="1" ht="15.5">
      <c r="B13" s="159" t="s">
        <v>382</v>
      </c>
      <c r="C13" s="182">
        <v>1218979.5799103659</v>
      </c>
      <c r="D13" s="181">
        <v>0</v>
      </c>
      <c r="E13" s="181">
        <v>5756981.6178506333</v>
      </c>
      <c r="F13" s="182">
        <v>6975961.1977610001</v>
      </c>
    </row>
    <row r="14" spans="1:8" s="38" customFormat="1" ht="15.5">
      <c r="B14" s="178" t="s">
        <v>733</v>
      </c>
      <c r="C14" s="181">
        <v>0</v>
      </c>
      <c r="D14" s="181">
        <v>0</v>
      </c>
      <c r="E14" s="181">
        <v>391908.251644</v>
      </c>
      <c r="F14" s="182">
        <v>391908.251644</v>
      </c>
    </row>
    <row r="15" spans="1:8" s="38" customFormat="1" ht="15.5">
      <c r="B15" s="178" t="s">
        <v>734</v>
      </c>
      <c r="C15" s="182">
        <v>4784583.9327100003</v>
      </c>
      <c r="D15" s="182">
        <v>1568559.6820905283</v>
      </c>
      <c r="E15" s="181">
        <v>36580271.91122447</v>
      </c>
      <c r="F15" s="182">
        <v>42933415.526024997</v>
      </c>
    </row>
    <row r="16" spans="1:8" s="38" customFormat="1" ht="15.5">
      <c r="B16" s="178" t="s">
        <v>391</v>
      </c>
      <c r="C16" s="181">
        <v>0</v>
      </c>
      <c r="D16" s="181">
        <v>0</v>
      </c>
      <c r="E16" s="181">
        <v>44670.881572999999</v>
      </c>
      <c r="F16" s="182">
        <v>44670.881572999999</v>
      </c>
    </row>
    <row r="17" spans="1:6 16334:16335" s="38" customFormat="1" ht="15.5">
      <c r="B17" s="178" t="s">
        <v>392</v>
      </c>
      <c r="C17" s="181">
        <v>0</v>
      </c>
      <c r="D17" s="181">
        <v>0</v>
      </c>
      <c r="E17" s="181">
        <v>94318.033708000003</v>
      </c>
      <c r="F17" s="182">
        <v>94318.033708000003</v>
      </c>
    </row>
    <row r="18" spans="1:6 16334:16335" s="38" customFormat="1" ht="15.5">
      <c r="B18" s="178" t="s">
        <v>396</v>
      </c>
      <c r="C18" s="183">
        <v>0</v>
      </c>
      <c r="D18" s="184">
        <v>0</v>
      </c>
      <c r="E18" s="184">
        <v>184618.45459000001</v>
      </c>
      <c r="F18" s="182">
        <v>184618.45459000001</v>
      </c>
    </row>
    <row r="19" spans="1:6 16334:16335" s="38" customFormat="1" ht="15.5">
      <c r="B19" s="178" t="s">
        <v>735</v>
      </c>
      <c r="C19" s="181">
        <v>0</v>
      </c>
      <c r="D19" s="181">
        <v>0</v>
      </c>
      <c r="E19" s="181">
        <v>170591.02429</v>
      </c>
      <c r="F19" s="182">
        <v>170591.02429</v>
      </c>
    </row>
    <row r="20" spans="1:6 16334:16335" s="38" customFormat="1" ht="15.5">
      <c r="B20" s="178" t="s">
        <v>398</v>
      </c>
      <c r="C20" s="181">
        <v>0</v>
      </c>
      <c r="D20" s="181">
        <v>0</v>
      </c>
      <c r="E20" s="181">
        <v>40.515214</v>
      </c>
      <c r="F20" s="182">
        <v>40.515214</v>
      </c>
    </row>
    <row r="21" spans="1:6 16334:16335" s="38" customFormat="1" ht="15.5">
      <c r="B21" s="178" t="s">
        <v>399</v>
      </c>
      <c r="C21" s="181">
        <v>0</v>
      </c>
      <c r="D21" s="181">
        <v>0</v>
      </c>
      <c r="E21" s="181">
        <v>322621.18141299998</v>
      </c>
      <c r="F21" s="182">
        <v>322621.18141299998</v>
      </c>
    </row>
    <row r="22" spans="1:6 16334:16335" s="38" customFormat="1" ht="15.5">
      <c r="A22" s="47"/>
      <c r="B22" s="178" t="s">
        <v>403</v>
      </c>
      <c r="C22" s="181">
        <v>2711089.1830290002</v>
      </c>
      <c r="D22" s="181">
        <v>0</v>
      </c>
      <c r="E22" s="181">
        <v>888607.68904600001</v>
      </c>
      <c r="F22" s="182">
        <v>3599696.8720749998</v>
      </c>
    </row>
    <row r="23" spans="1:6 16334:16335" s="38" customFormat="1" ht="15.5">
      <c r="B23" s="178" t="s">
        <v>736</v>
      </c>
      <c r="C23" s="181">
        <v>0</v>
      </c>
      <c r="D23" s="181">
        <v>0</v>
      </c>
      <c r="E23" s="181">
        <v>31977.416755999999</v>
      </c>
      <c r="F23" s="182">
        <v>31977.416755999999</v>
      </c>
    </row>
    <row r="24" spans="1:6 16334:16335" s="38" customFormat="1" ht="15.5">
      <c r="B24" s="180" t="s">
        <v>405</v>
      </c>
      <c r="C24" s="185">
        <v>11114902.46227219</v>
      </c>
      <c r="D24" s="185">
        <v>1568559.6820905283</v>
      </c>
      <c r="E24" s="185">
        <v>55966541.757329278</v>
      </c>
      <c r="F24" s="186">
        <v>68681981.318448007</v>
      </c>
    </row>
    <row r="25" spans="1:6 16334:16335" s="38" customFormat="1" ht="16.399999999999999" customHeight="1"/>
    <row r="26" spans="1:6 16334:16335" s="38" customFormat="1" ht="16.399999999999999" customHeight="1"/>
    <row r="27" spans="1:6 16334:16335" s="38" customFormat="1" ht="32.5" customHeight="1"/>
    <row r="28" spans="1:6 16334:16335" s="38" customFormat="1" ht="16.399999999999999" customHeight="1"/>
    <row r="29" spans="1:6 16334:16335" s="38" customFormat="1" ht="16.399999999999999" customHeight="1">
      <c r="XDF29" s="48"/>
      <c r="XDG29" s="49"/>
    </row>
    <row r="30" spans="1:6 16334:16335" s="38" customFormat="1" ht="16.399999999999999" customHeight="1">
      <c r="XDG30" s="49"/>
    </row>
    <row r="31" spans="1:6 16334:16335" s="38" customFormat="1" ht="22.5" customHeight="1">
      <c r="XDG31" s="49"/>
    </row>
    <row r="32" spans="1:6 16334:16335" s="38" customFormat="1" ht="16.399999999999999" customHeight="1">
      <c r="XDG32" s="49"/>
    </row>
    <row r="33" spans="1:3 16334:16335" s="38" customFormat="1" ht="12.5">
      <c r="A33" s="50"/>
      <c r="XDG33" s="49"/>
    </row>
    <row r="34" spans="1:3 16334:16335" s="38" customFormat="1" ht="12.5">
      <c r="A34" s="47"/>
      <c r="XDG34" s="49"/>
    </row>
    <row r="35" spans="1:3 16334:16335" s="38" customFormat="1" ht="16.399999999999999" customHeight="1">
      <c r="XDF35" s="48"/>
      <c r="XDG35" s="49"/>
    </row>
    <row r="36" spans="1:3 16334:16335" s="38" customFormat="1" ht="16.399999999999999" customHeight="1">
      <c r="A36" s="425"/>
      <c r="B36" s="426"/>
      <c r="C36" s="52"/>
      <c r="XDG36" s="49"/>
    </row>
    <row r="37" spans="1:3 16334:16335" s="38" customFormat="1" ht="16.399999999999999" customHeight="1">
      <c r="A37" s="425"/>
      <c r="B37" s="426"/>
      <c r="C37" s="52"/>
      <c r="XDG37" s="49"/>
    </row>
    <row r="38" spans="1:3 16334:16335" s="38" customFormat="1" ht="56.15" customHeight="1">
      <c r="A38" s="425"/>
      <c r="B38" s="426"/>
      <c r="XDG38" s="49"/>
    </row>
    <row r="39" spans="1:3 16334:16335" s="38" customFormat="1" ht="46" customHeight="1">
      <c r="A39" s="425"/>
      <c r="B39" s="426"/>
      <c r="XDG39" s="49"/>
    </row>
    <row r="40" spans="1:3 16334:16335" s="38" customFormat="1" ht="16.399999999999999" customHeight="1">
      <c r="A40" s="53"/>
      <c r="XDF40" s="48"/>
      <c r="XDG40" s="49"/>
    </row>
    <row r="41" spans="1:3 16334:16335" s="38" customFormat="1" ht="16.399999999999999" customHeight="1">
      <c r="A41" s="53"/>
      <c r="XDG41" s="49"/>
    </row>
    <row r="42" spans="1:3 16334:16335" s="38" customFormat="1" ht="16.399999999999999" customHeight="1">
      <c r="A42" s="53"/>
      <c r="XDG42" s="49"/>
    </row>
    <row r="43" spans="1:3 16334:16335" s="38" customFormat="1" ht="16.399999999999999" customHeight="1">
      <c r="A43" s="53"/>
      <c r="B43" s="54"/>
      <c r="XDG43" s="49"/>
    </row>
    <row r="44" spans="1:3 16334:16335" s="38" customFormat="1" ht="16.399999999999999" customHeight="1">
      <c r="A44" s="53"/>
      <c r="XDF44" s="48"/>
      <c r="XDG44" s="49"/>
    </row>
    <row r="45" spans="1:3 16334:16335" s="38" customFormat="1" ht="16.399999999999999" customHeight="1">
      <c r="A45" s="53"/>
      <c r="XDG45" s="49"/>
    </row>
    <row r="46" spans="1:3 16334:16335" s="38" customFormat="1" ht="16.399999999999999" customHeight="1">
      <c r="A46" s="53"/>
      <c r="XDG46" s="49"/>
    </row>
    <row r="47" spans="1:3 16334:16335" s="38" customFormat="1" ht="16.399999999999999" customHeight="1">
      <c r="A47" s="55"/>
      <c r="B47" s="56"/>
      <c r="XDG47" s="49"/>
    </row>
    <row r="48" spans="1:3 16334:16335" s="38" customFormat="1" ht="16.399999999999999" customHeight="1">
      <c r="B48" s="57"/>
    </row>
    <row r="49" spans="2:2" s="38" customFormat="1" ht="15.5">
      <c r="B49" s="35"/>
    </row>
    <row r="50" spans="2:2" s="38" customFormat="1" ht="15" customHeight="1">
      <c r="B50" s="58"/>
    </row>
    <row r="51" spans="2:2" ht="16.5" hidden="1" customHeight="1"/>
    <row r="136" ht="16.5" hidden="1" customHeight="1"/>
  </sheetData>
  <mergeCells count="3">
    <mergeCell ref="A36:A39"/>
    <mergeCell ref="B36:B39"/>
    <mergeCell ref="C6:F6"/>
  </mergeCells>
  <pageMargins left="0.7" right="0.7" top="0.75" bottom="0.75" header="0.3" footer="0.3"/>
  <pageSetup orientation="portrait" r:id="rId1"/>
  <headerFooter>
    <oddHeader>&amp;L&amp;"Calibri"&amp;10&amp;K000000Confidential&amp;1#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vt:i4>
      </vt:variant>
    </vt:vector>
  </HeadingPairs>
  <TitlesOfParts>
    <vt:vector size="26" baseType="lpstr">
      <vt:lpstr>Index</vt:lpstr>
      <vt:lpstr>Validaciones CMF</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Tabla 18</vt:lpstr>
      <vt:lpstr>Tabla 19</vt:lpstr>
      <vt:lpstr>Tabla 20</vt:lpstr>
      <vt:lpstr>Index!Área_de_impresión</vt:lpstr>
      <vt:lpstr>'Tabla 19'!Área_de_impresión</vt:lpstr>
      <vt:lpstr>'Table 1'!Área_de_impresión</vt:lpstr>
      <vt:lpstr>'Table 2'!Área_de_impresión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Karina Prieto Lopez</dc:creator>
  <cp:keywords/>
  <dc:description/>
  <cp:lastModifiedBy>n670132</cp:lastModifiedBy>
  <cp:revision/>
  <cp:lastPrinted>2023-08-09T22:39:14Z</cp:lastPrinted>
  <dcterms:created xsi:type="dcterms:W3CDTF">2015-06-05T18:19:34Z</dcterms:created>
  <dcterms:modified xsi:type="dcterms:W3CDTF">2023-09-04T00:40:11Z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41c091-3cbc-4dba-8b59-ce62f19500db_Enabled">
    <vt:lpwstr>true</vt:lpwstr>
  </property>
  <property fmtid="{D5CDD505-2E9C-101B-9397-08002B2CF9AE}" pid="3" name="MSIP_Label_3c41c091-3cbc-4dba-8b59-ce62f19500db_SetDate">
    <vt:lpwstr>2023-09-04T00:40:01Z</vt:lpwstr>
  </property>
  <property fmtid="{D5CDD505-2E9C-101B-9397-08002B2CF9AE}" pid="4" name="MSIP_Label_3c41c091-3cbc-4dba-8b59-ce62f19500db_Method">
    <vt:lpwstr>Privileged</vt:lpwstr>
  </property>
  <property fmtid="{D5CDD505-2E9C-101B-9397-08002B2CF9AE}" pid="5" name="MSIP_Label_3c41c091-3cbc-4dba-8b59-ce62f19500db_Name">
    <vt:lpwstr>Confidential_0_1</vt:lpwstr>
  </property>
  <property fmtid="{D5CDD505-2E9C-101B-9397-08002B2CF9AE}" pid="6" name="MSIP_Label_3c41c091-3cbc-4dba-8b59-ce62f19500db_SiteId">
    <vt:lpwstr>35595a02-4d6d-44ac-99e1-f9ab4cd872db</vt:lpwstr>
  </property>
  <property fmtid="{D5CDD505-2E9C-101B-9397-08002B2CF9AE}" pid="7" name="MSIP_Label_3c41c091-3cbc-4dba-8b59-ce62f19500db_ActionId">
    <vt:lpwstr>5c1a7e6a-ec50-4539-ad47-a7a6a8a68498</vt:lpwstr>
  </property>
  <property fmtid="{D5CDD505-2E9C-101B-9397-08002B2CF9AE}" pid="8" name="MSIP_Label_3c41c091-3cbc-4dba-8b59-ce62f19500db_ContentBits">
    <vt:lpwstr>1</vt:lpwstr>
  </property>
</Properties>
</file>