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670132\Desktop\"/>
    </mc:Choice>
  </mc:AlternateContent>
  <bookViews>
    <workbookView xWindow="-120" yWindow="-120" windowWidth="20730" windowHeight="11160"/>
  </bookViews>
  <sheets>
    <sheet name="Indice" sheetId="1" r:id="rId1"/>
    <sheet name="Validaciones CMF" sheetId="27" state="hidden" r:id="rId2"/>
    <sheet name="Tabla 1" sheetId="7" r:id="rId3"/>
    <sheet name="Tabla 2" sheetId="8" r:id="rId4"/>
    <sheet name="Tabla 3" sheetId="12" r:id="rId5"/>
    <sheet name="Tabla 4" sheetId="13" r:id="rId6"/>
    <sheet name="Tabla 5" sheetId="14" r:id="rId7"/>
    <sheet name="Tabla 6" sheetId="9" r:id="rId8"/>
    <sheet name="Tabla 7" sheetId="10" r:id="rId9"/>
    <sheet name="Tabla 8" sheetId="18" r:id="rId10"/>
    <sheet name="Tabla 9" sheetId="19" r:id="rId11"/>
    <sheet name="Tabla 10" sheetId="20" r:id="rId12"/>
    <sheet name="Tabla 11" sheetId="21" r:id="rId13"/>
    <sheet name="Tabla 12" sheetId="22" r:id="rId14"/>
    <sheet name="Tabla 13" sheetId="23" r:id="rId15"/>
    <sheet name="Tabla 14" sheetId="24" r:id="rId16"/>
    <sheet name="Tabla 15" sheetId="25" r:id="rId17"/>
    <sheet name="Tabla 16" sheetId="26" r:id="rId18"/>
    <sheet name="Tabla 17" sheetId="15" r:id="rId19"/>
    <sheet name="Tabla 18" sheetId="11" r:id="rId20"/>
    <sheet name="Tabla 19" sheetId="16" r:id="rId21"/>
    <sheet name="Tabla 20" sheetId="17" r:id="rId22"/>
  </sheets>
  <externalReferences>
    <externalReference r:id="rId23"/>
  </externalReferences>
  <definedNames>
    <definedName name="_xlnm._FilterDatabase" localSheetId="1" hidden="1">'Validaciones CMF'!$B$2:$H$2</definedName>
    <definedName name="_xlnm.Print_Area" localSheetId="0">Indice!$A$1:$D$49</definedName>
    <definedName name="_xlnm.Print_Area" localSheetId="2">'Tabla 1'!$A$4:$D$52</definedName>
    <definedName name="_xlnm.Print_Area" localSheetId="20">'Tabla 19'!$A$1:$G$44</definedName>
    <definedName name="_xlnm.Print_Area" localSheetId="3">'Tabla 2'!$A$4:$E$36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27" l="1"/>
  <c r="C32" i="27"/>
  <c r="D23" i="27"/>
  <c r="C22" i="27"/>
  <c r="C23" i="27"/>
  <c r="C21" i="27"/>
  <c r="C18" i="27"/>
  <c r="C16" i="27"/>
  <c r="C13" i="27"/>
  <c r="C12" i="27"/>
  <c r="C11" i="27"/>
  <c r="C10" i="27"/>
  <c r="C9" i="27"/>
  <c r="C8" i="27"/>
  <c r="C7" i="27"/>
  <c r="C6" i="27"/>
  <c r="C5" i="27"/>
  <c r="C30" i="27"/>
  <c r="C29" i="27"/>
  <c r="C28" i="27"/>
  <c r="C31" i="27"/>
  <c r="C25" i="27"/>
  <c r="C4" i="27"/>
  <c r="C3" i="27"/>
  <c r="C17" i="27"/>
  <c r="C19" i="27"/>
  <c r="C20" i="27"/>
  <c r="C20" i="10"/>
  <c r="C11" i="10"/>
  <c r="E31" i="8" l="1"/>
  <c r="E32" i="8"/>
  <c r="E28" i="8"/>
  <c r="E14" i="8"/>
  <c r="E10" i="8"/>
  <c r="E9" i="8"/>
  <c r="C24" i="27" l="1"/>
  <c r="C14" i="27"/>
  <c r="C26" i="27"/>
  <c r="E34" i="8"/>
  <c r="C130" i="12"/>
  <c r="C120" i="12" s="1"/>
  <c r="C161" i="12"/>
  <c r="C146" i="12"/>
  <c r="C138" i="12"/>
  <c r="C27" i="27" l="1"/>
  <c r="C15" i="27"/>
  <c r="C121" i="12"/>
  <c r="C122" i="12" s="1"/>
  <c r="C139" i="12"/>
  <c r="C123" i="12" l="1"/>
  <c r="C140" i="12" s="1"/>
  <c r="C145" i="12" s="1"/>
  <c r="C143" i="12"/>
  <c r="C144" i="12" l="1"/>
</calcChain>
</file>

<file path=xl/comments1.xml><?xml version="1.0" encoding="utf-8"?>
<comments xmlns="http://schemas.openxmlformats.org/spreadsheetml/2006/main">
  <authors>
    <author>tc={ECF46C12-2848-4206-95F5-59E9B729BEA0}</author>
    <author>tc={523F879A-6DE5-4909-9D4C-871448C23C15}</author>
    <author>tc={AED48812-4054-4B41-96F5-08BD7C2CADC6}</author>
  </authors>
  <commentList>
    <comment ref="C15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Pte sumar cargo pilar 2 y cargo sistemico</t>
        </r>
      </text>
    </comment>
    <comment ref="C15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Pte sumar cargo pilar 2 y cargo sistemico</t>
        </r>
      </text>
    </comment>
    <comment ref="C15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Pte sumar cargo pilar 2 y cargo sistemico</t>
        </r>
      </text>
    </comment>
  </commentList>
</comments>
</file>

<file path=xl/sharedStrings.xml><?xml version="1.0" encoding="utf-8"?>
<sst xmlns="http://schemas.openxmlformats.org/spreadsheetml/2006/main" count="1362" uniqueCount="692">
  <si>
    <t xml:space="preserve"> </t>
  </si>
  <si>
    <t>Junio 2023</t>
  </si>
  <si>
    <t>Pilar 3 Divulgación Banco Santander Chile</t>
  </si>
  <si>
    <t>Capital</t>
  </si>
  <si>
    <t>KM1</t>
  </si>
  <si>
    <t>KM1 - Parámetros claves</t>
  </si>
  <si>
    <t>Ir a Tabla 1</t>
  </si>
  <si>
    <t>OV1</t>
  </si>
  <si>
    <t>OV1 - Presentación de los APR</t>
  </si>
  <si>
    <t>Ir a Tabla 2</t>
  </si>
  <si>
    <t>CC1</t>
  </si>
  <si>
    <t>CC1 - Composición del capital regulatorio</t>
  </si>
  <si>
    <t>Ir a Tabla 3</t>
  </si>
  <si>
    <t>CC2</t>
  </si>
  <si>
    <t xml:space="preserve">CC2 - Conciliación del capital regulatorio con el balance </t>
  </si>
  <si>
    <t>Ir a Tabla 4</t>
  </si>
  <si>
    <t>CCA</t>
  </si>
  <si>
    <t>CCA - Principales características de los instrumentos de capital regulatorio</t>
  </si>
  <si>
    <t>Ir a Tabla 5</t>
  </si>
  <si>
    <t>LR1</t>
  </si>
  <si>
    <t>LR1 - Resumen comparativo de los activos contables frente a la medida de la exposición del coeficiente de apalancamiento</t>
  </si>
  <si>
    <t>Ir a Tabla 6</t>
  </si>
  <si>
    <t>LR2</t>
  </si>
  <si>
    <t>LR2 - Formulario divulgativo común del coeficiente de apalancamiento</t>
  </si>
  <si>
    <t>Ir a Tabla 7</t>
  </si>
  <si>
    <t>Riesgo de crédito</t>
  </si>
  <si>
    <t>CR1</t>
  </si>
  <si>
    <t>CR1 - Calidad crediticia de los activos</t>
  </si>
  <si>
    <t>Ir a Tabla 8</t>
  </si>
  <si>
    <t>CR2</t>
  </si>
  <si>
    <t>CR2 - Cambios en el stock de préstamos y títulos de deuda en incumplimiento</t>
  </si>
  <si>
    <t>Ir a Tabla 9</t>
  </si>
  <si>
    <t>CR3</t>
  </si>
  <si>
    <t>CR3 - Técnicas de mitigación del riesgo de crédito: presentación general</t>
  </si>
  <si>
    <t>Ir a Tabla 10</t>
  </si>
  <si>
    <t>CR4</t>
  </si>
  <si>
    <t>CR4 - Método estándar: exposición al riesgo de crédito y efectos de técnicas para su mitigación (CRM)</t>
  </si>
  <si>
    <t>Ir a Tabla 11</t>
  </si>
  <si>
    <t>CR5</t>
  </si>
  <si>
    <t>CR5 - Método estándar: exposiciones por tipo de contraparte y ponderaciones por riesgo</t>
  </si>
  <si>
    <t>Ir a Tabla 12</t>
  </si>
  <si>
    <t>Riesgo de crédito de contraparte</t>
  </si>
  <si>
    <t>CCR1</t>
  </si>
  <si>
    <t>CCR1 - Análisis de la exposición al riesgo de crédito de contraparte</t>
  </si>
  <si>
    <t>Ir a Tabla 13</t>
  </si>
  <si>
    <t>CCR3</t>
  </si>
  <si>
    <t>CCR3 - Método estándar para las exposiciones CCR por cartera regulatoria y ponderaciones por riesgo</t>
  </si>
  <si>
    <t>Ir a Tabla 14</t>
  </si>
  <si>
    <t>CCR5</t>
  </si>
  <si>
    <t>CCR5 - Composición del colateral para exposicones al CCR</t>
  </si>
  <si>
    <t>Ir a Tabla 15</t>
  </si>
  <si>
    <t>CCR8</t>
  </si>
  <si>
    <t>CCR8 - Exposiciones frente a entidades de contraparte central</t>
  </si>
  <si>
    <t>Ir a Tabla 16</t>
  </si>
  <si>
    <t>Riesgo de mercado</t>
  </si>
  <si>
    <t>MR1</t>
  </si>
  <si>
    <t>MR1 - Riesgo de mercado con el método estándar (MES)</t>
  </si>
  <si>
    <t>Ir a Tabla 17</t>
  </si>
  <si>
    <t>Riesgo de liquidez y financiación</t>
  </si>
  <si>
    <t>LIQ1</t>
  </si>
  <si>
    <t>LIQ1 - Razón de cobertura de liquidez (LCR)</t>
  </si>
  <si>
    <t>Ir a Tabla 18</t>
  </si>
  <si>
    <t>LIQ2</t>
  </si>
  <si>
    <t>LIQ2 - Razón de financiamiento estable neta (NSFR)</t>
  </si>
  <si>
    <t>Ir a Tabla 19</t>
  </si>
  <si>
    <t>ENC</t>
  </si>
  <si>
    <t>ENC - Cargas sobre activos</t>
  </si>
  <si>
    <t>Ir a Tabla 20</t>
  </si>
  <si>
    <t>Notas</t>
  </si>
  <si>
    <t>La información relativa a Pilar III se publica de forma independiente en la web de Santander.</t>
  </si>
  <si>
    <t>Banco Santander Chile no cuenta con metodologías internas para el cálculo de los Activos Ponderados por Riesgo de Crédito de acuerdo al Capítulo 21-6 de la RAN, por lo tanto las tablas CR6, CR8, CCR4, CMS1 y CMS2 no aplican para este caso.</t>
  </si>
  <si>
    <t>Las tablas SEC1, SEC2, SEC3 y SEC4 tampoco aplican para Banco Santander Chile, ya que el Banco no mantiene securitizaciones en nombre propio a la fecha del reporte.</t>
  </si>
  <si>
    <t>La información se muestra a nivel consolidado. El perímetro consolidado local y consolidado global es coincidente, puesto que no existen filiales en el extranjero.</t>
  </si>
  <si>
    <t>Validación</t>
  </si>
  <si>
    <t>Status</t>
  </si>
  <si>
    <t>KM1:1/a corresponde a CC1:29/a</t>
  </si>
  <si>
    <t>KM1:2/a corresponde a CC1:45/a</t>
  </si>
  <si>
    <t>KM1:3/a corresponde a CC1:59/a</t>
  </si>
  <si>
    <t>KM1:4/a corresponde a CC1:60/a</t>
  </si>
  <si>
    <t>KM1:5/a corresponde a CC1:61/a</t>
  </si>
  <si>
    <t>KM1:6/a corresponde a CC1:62/a</t>
  </si>
  <si>
    <t>KM1:7/a corresponde a CC1:63/a</t>
  </si>
  <si>
    <t>KM1:8/a corresponde a CC1:65/a</t>
  </si>
  <si>
    <t>KM1:9/a corresponde a CC1:66/a</t>
  </si>
  <si>
    <t>KM1:10/a corresponde a CC1:67/a</t>
  </si>
  <si>
    <t>KM1:12/a corresponde a CC1:68/a</t>
  </si>
  <si>
    <t>KM1:13/a corresponde a LR2:21/a</t>
  </si>
  <si>
    <t>KM1:14/a corresponde a LR2:22/a</t>
  </si>
  <si>
    <t>KM1:15/a corresponde a LIQ1:21/b</t>
  </si>
  <si>
    <t>KM1:16/a corresponde a LIQ1:22/b</t>
  </si>
  <si>
    <t>KM1:17/a corresponde a LIQ1:23/b</t>
  </si>
  <si>
    <t>KM1:18/a corresponde a LIQ2:14/e</t>
  </si>
  <si>
    <t>KM1:19/a corresponde a LIQ2:33/e</t>
  </si>
  <si>
    <t>KM1:20/a corresponde a LIQ2:34/e</t>
  </si>
  <si>
    <t>OV1:2/a corresponde a CR4:15/e</t>
  </si>
  <si>
    <t>Según la norma, los APRC método estándar de OV1 deben ser igual a la APRC CR4. No se cumple porque en OV1 se excluyen los montos no deducidos de capital y además en CR4 no se coge la contraparte 5 (ECC) según respuesta de CMF</t>
  </si>
  <si>
    <t>OV1:6/a corresponde a la suma de CCR1:1/f+CCR8:1/b+CCR8:11/b</t>
  </si>
  <si>
    <t>LR1:8/a corresponde a LR2:21/a</t>
  </si>
  <si>
    <t>LR2:20/a equivale a KM1:1/a</t>
  </si>
  <si>
    <t>No se cumple porque en KM1 el capital es al cierre y en LR2 promedio</t>
  </si>
  <si>
    <t>LR2:21/a equivale a KM1:13/a</t>
  </si>
  <si>
    <t>LR2:22/a equivale a KM1:14/a</t>
  </si>
  <si>
    <t>CR1:1/g corresponde a CR3:1/a+CR3:1/b</t>
  </si>
  <si>
    <t>CR1:2/g corresponde a CR3:2/a+CR3:2/b</t>
  </si>
  <si>
    <t>CR4:15/c+CR4:15/d corresponde a CR5:15/j</t>
  </si>
  <si>
    <t>MR1:9/a equivale a OV1:20/a</t>
  </si>
  <si>
    <t>CCR1:1/d=CCR1:1/a+CCR1:1/c</t>
  </si>
  <si>
    <t>CCR1:2/d=CCR1:2/a+CCR1:2/c</t>
  </si>
  <si>
    <t>Cifras en MMCLP</t>
  </si>
  <si>
    <t>2Q2023</t>
  </si>
  <si>
    <t>1Q2023</t>
  </si>
  <si>
    <t>Capital disponible</t>
  </si>
  <si>
    <t>Consolidado</t>
  </si>
  <si>
    <t>Capital básico o capital ordinario nivel 1 (CET1)</t>
  </si>
  <si>
    <t>1a</t>
  </si>
  <si>
    <t>Modelo contable ECL con plena aplicación de las normas</t>
  </si>
  <si>
    <t> </t>
  </si>
  <si>
    <t>Capital de nivel 1</t>
  </si>
  <si>
    <t>2a</t>
  </si>
  <si>
    <t>Capital nivel 1 con modelo contable ECL con plena aplicación de las normas</t>
  </si>
  <si>
    <t>Patrimonio efectivo</t>
  </si>
  <si>
    <t>3a</t>
  </si>
  <si>
    <t>Patrimonio efectivo con modelo contable ECL con plena aplicación de las normas</t>
  </si>
  <si>
    <t>Activos ponderados por riesgo (montos)</t>
  </si>
  <si>
    <t>Total de activos ponderados por riesgo (APR)</t>
  </si>
  <si>
    <t>4a</t>
  </si>
  <si>
    <t>Total de activos ponderados por riesgo (antes de la aplicación del piso mínimo)</t>
  </si>
  <si>
    <t>Coeficientes de capital en función del riesgo (porcentaje de los APR)</t>
  </si>
  <si>
    <t>Coeficiente CET1 (%)</t>
  </si>
  <si>
    <t>5a</t>
  </si>
  <si>
    <t>Coeficiente CET1 con modelo contable ECL con plena aplicación de las normas (%)</t>
  </si>
  <si>
    <t>5b</t>
  </si>
  <si>
    <t>Coeficiente CET1 (%) (coeficiente antes de la aplicación del piso mínimo)</t>
  </si>
  <si>
    <t>Coeficiente de capital nivel 1 (%)</t>
  </si>
  <si>
    <t>6a</t>
  </si>
  <si>
    <t>Coficiente de capital de Nivel 1 (%) con modelo contable ECL con plena aplicación de las normas (%)</t>
  </si>
  <si>
    <t>6b</t>
  </si>
  <si>
    <t>Coficiente de capital de Nivel 1 (%) (coeficiente antes de la aplicación del piso mínimo)</t>
  </si>
  <si>
    <t>Coeficiente de patrimonio efectivo (%)</t>
  </si>
  <si>
    <t>7a</t>
  </si>
  <si>
    <t>Coeficiente de patrimonio efectivo con modelo contable ECL con plena aplicación de las normas (%)</t>
  </si>
  <si>
    <t>7b</t>
  </si>
  <si>
    <t>Coeficiente de patrimonio efectivo (%) (coeficiente antes de la aplicación del piso mínimo)</t>
  </si>
  <si>
    <t>Capital básico adicional (porcentaje de los APR)</t>
  </si>
  <si>
    <t>Requerimiento del colchón de conservación (%)*</t>
  </si>
  <si>
    <t>Requerimiento del colchón contra cíclico (%)</t>
  </si>
  <si>
    <t>Requerimientos adicionales para D-SIB (%)</t>
  </si>
  <si>
    <t>Total de requerimientos adicionales de capital básico (%)
fila 8 + fila 9 + fila 10)</t>
  </si>
  <si>
    <t>CET1 disponible después de cumplir los requerimientos de capital mínimos del banco (%)</t>
  </si>
  <si>
    <t>Razón de apalancamiento**</t>
  </si>
  <si>
    <t>Medida de exposición total de la razón de apalancamiento (activos totales)</t>
  </si>
  <si>
    <t xml:space="preserve">Razón de apalancamiento (%) </t>
  </si>
  <si>
    <t>14a</t>
  </si>
  <si>
    <t>Coeficiente de apalancamiento de Basilea III con modelo contable ECL con plena aplicación de las normas (%) (incluidos los efectos de cualquier exención temporal aplicable de las reservas en bancos centrales)</t>
  </si>
  <si>
    <t>14b</t>
  </si>
  <si>
    <t>Coficiente de apalancamiento de Basilea III (%) (excluidos los efectos de cualquier exención temporal aplicable de las reservas en bancos centrales)</t>
  </si>
  <si>
    <t>Ratio de cobertura de liquidez**</t>
  </si>
  <si>
    <t>Activos liquidos de alta calidad (ALAC)</t>
  </si>
  <si>
    <t>Egresos netos</t>
  </si>
  <si>
    <t xml:space="preserve">LCR (%) </t>
  </si>
  <si>
    <t>Ratio de financiación estable neta**</t>
  </si>
  <si>
    <t>Financiamiento estable disponible (FED)</t>
  </si>
  <si>
    <t>Financiamiento estable requerido (FER)</t>
  </si>
  <si>
    <t>NSFR (%) (fila 18/fila 19)</t>
  </si>
  <si>
    <t>* Banco Santander considera su colchón de conservación objetivo de 2,5% para mantener su clasificaición de solvencia A. Según lo estipulado en el capitulo 1-13 de la RAN.</t>
  </si>
  <si>
    <t>**Datos promedios, según lo requerido en la RAN 21.20</t>
  </si>
  <si>
    <t>***Datos reprocesados respecto al Informe de Pilar III de marzo 2023, debido a interpretaciones erróneas de la norma.</t>
  </si>
  <si>
    <t>APR</t>
  </si>
  <si>
    <t>Requerimientos mínimos de capital</t>
  </si>
  <si>
    <t>Riesgo de crédito (excluido riesgo de crédito de contraparte y exposiciones en securitizaciones)</t>
  </si>
  <si>
    <t>Método Estandar (ME)</t>
  </si>
  <si>
    <t>Metodologías internas (MI)</t>
  </si>
  <si>
    <t>Del cual, con el método de atribución de la Comisión</t>
  </si>
  <si>
    <t>Del cual, con el método basado en calficaciones internas avanzado (A-IRB)</t>
  </si>
  <si>
    <t>Riesgo de crédito de contraparte (CEM)</t>
  </si>
  <si>
    <t>Del cual, con el método estándar para el riesgo de crédito de contraparte (SA-CCR)</t>
  </si>
  <si>
    <t>Del cual, con el método de modelos internos (IMM)</t>
  </si>
  <si>
    <t>Del cual, otros CCR</t>
  </si>
  <si>
    <t>Ajustes de valoración del crédito (CVA)</t>
  </si>
  <si>
    <t>Posiciones accionariales con el método de ponderación por riesgo simple y el método de modelos internos durante el periodo transitorio de cinco años</t>
  </si>
  <si>
    <t>Fondos de inversión en el libro de banca - método del constituyente</t>
  </si>
  <si>
    <t>Fondos de inversión en el libro de banca - método del reglamento interno</t>
  </si>
  <si>
    <t>Fondo de inversión en el libro de banca -  método alternativo</t>
  </si>
  <si>
    <t>Riesgo de liquidación</t>
  </si>
  <si>
    <t>Exposiciones de securitización en el libro de banca</t>
  </si>
  <si>
    <t>De las cuales, con el método IRB de securitización (SEC-IRBA)</t>
  </si>
  <si>
    <t>De las cuales, con el método basado en calificaciones externas para securitizaciones (SEC-ERBA), incluido método de evaluación interna (IAA)</t>
  </si>
  <si>
    <t>De las cuales, con el método estándar para securitizaciones (SEC-SA)</t>
  </si>
  <si>
    <t>Riesgo de mercado (MES)</t>
  </si>
  <si>
    <t>Del cual, con el método estándar (MES)</t>
  </si>
  <si>
    <t>Del cual, con métodos basados en modelos internos (IMA)</t>
  </si>
  <si>
    <t>Riesgo operacional</t>
  </si>
  <si>
    <t>Montos no deducidos de capital</t>
  </si>
  <si>
    <t>Ajuste de piso mínimo (capital agregado)</t>
  </si>
  <si>
    <r>
      <rPr>
        <b/>
        <sz val="12"/>
        <color theme="0"/>
        <rFont val="Calibri"/>
        <family val="2"/>
      </rPr>
      <t>Total</t>
    </r>
    <r>
      <rPr>
        <b/>
        <sz val="12"/>
        <color theme="0"/>
        <rFont val="Calibri"/>
        <family val="2"/>
        <scheme val="minor"/>
      </rPr>
      <t xml:space="preserve"> (1+6+12+13+14+16+20+23+24+25)</t>
    </r>
  </si>
  <si>
    <t>CC1 - Composición de los fondos propios reglamentarios</t>
  </si>
  <si>
    <t>Montos</t>
  </si>
  <si>
    <t>A partir de los números de referencia del balance respecto al nivel de consolidación regulatorio</t>
  </si>
  <si>
    <t>Capital básico o capital ordinario nivel 1: instrumentos y reservas</t>
  </si>
  <si>
    <t>Capital social ordinario admisible emitido directamente (y su equivalente para las entidades distintas de una sociedad por acciones (non-joint stock companies)) más las primas de emisión relacionadas</t>
  </si>
  <si>
    <t>(h) de CC2</t>
  </si>
  <si>
    <t>Utilidades no distribuidas</t>
  </si>
  <si>
    <t>Otras partidas del resultado integral acumuladas (y otras reservas)</t>
  </si>
  <si>
    <t>Capital emitido directamente sujeto a su eliminación gradual del CET1 (solo aplicable a las entidades distintas de una sociedad por acciones</t>
  </si>
  <si>
    <t>Capital social ordinario emitido por filiales y en poder de terceros (monto permitido en el CET1 del grupo del interés no controlador)</t>
  </si>
  <si>
    <t>Capital básico nivel 1 previo a ajustes regulatorios</t>
  </si>
  <si>
    <t>Capital básico nivel 1 posterior a ajustes regulatorios</t>
  </si>
  <si>
    <t>Ajustes de valoración prudente</t>
  </si>
  <si>
    <t>Goodwill (neto de pasivos por impuestos relacionados)</t>
  </si>
  <si>
    <t>-</t>
  </si>
  <si>
    <t>(a) - (d) de CC2</t>
  </si>
  <si>
    <t>Otros intangibles salvo derechos de operación de créditos hipotecarios (netos de pasivos por impuestos relacionados)</t>
  </si>
  <si>
    <t>(b) - (e) de CC2</t>
  </si>
  <si>
    <t>Activos por impuestos diferidos que dependen de la rentabilidad futura del banco, excluidos los procedentes de diferencias temporal</t>
  </si>
  <si>
    <t>Reserva de valorización por cobertura contable de flujos de efectivo</t>
  </si>
  <si>
    <t>Insuficiencia de provisiones por pérdidas esperadas</t>
  </si>
  <si>
    <t>Ganancias por ventas en transacciones de operaciones securitizadas</t>
  </si>
  <si>
    <t>Ganancias o pérdidas acumuladas por variaciones del riesgo de crédito propio de pasivos financieros valorizados a valor razonable</t>
  </si>
  <si>
    <t>Activos por planes de pensiones de beneficios definidos</t>
  </si>
  <si>
    <t>Inversión en instrumentos propios (si no se ha restado ya de la rúbrica de capital desembolsado del balance publicado)</t>
  </si>
  <si>
    <t>Participaciones cruzadas en instrumentos de capital</t>
  </si>
  <si>
    <t>Inversiones no significativas en el capital de entidades bancarias, financieras y de seguros no incluidas en el perímetro de consolidación regulatorio cuando el banco no posea más del 10% del capital social emitido (monto por encima del umbral del 10%)</t>
  </si>
  <si>
    <t>Inversiones significativas en el capital básico de entidades bancarias, financieras y de seguros no incluidas en el perímetro de consolidación regulatorio (monto por encima del umbral del 10%)</t>
  </si>
  <si>
    <t xml:space="preserve">Ajuste regulatorio por umbrales - Derechos de operación de créditos hipotecarios (monto por encima del umbral del 10%) </t>
  </si>
  <si>
    <t>(c) - (f) - umbral 10% de CC2</t>
  </si>
  <si>
    <t>Ajuste regulatorio por umbrales - Activos por impuestos diferidos por diferencias temporales (monto por encima del umbral del 10%, neta de pasivos netos por impuestos diferidos)</t>
  </si>
  <si>
    <t>Monto por encima del umbral del 15%</t>
  </si>
  <si>
    <t>Del cual: Inversiones significativas en el capital ordinario de entidades financieras no consolidadas en CET1</t>
  </si>
  <si>
    <t>Del cual: Derechos de operación de créditos hipotecarios</t>
  </si>
  <si>
    <t>Del cual: Impuestos diferidos por diferencias temporales</t>
  </si>
  <si>
    <t>Ajustes regulatorios locales específicos</t>
  </si>
  <si>
    <t>Ajustes regulatorios aplicados al capital básico nivel 1 ante la insuficiencia de capital adicional nivel 1 y capital nivel 2 para cubrir deducciones</t>
  </si>
  <si>
    <t>Ajustes regulatorios totales al capital ordinario nivel 1</t>
  </si>
  <si>
    <t>Capital ordinario nivel 1 (CET1)</t>
  </si>
  <si>
    <t>Capital adicional nivel 1: instrumentos</t>
  </si>
  <si>
    <t>Instrumentos admisibles en el capital adicional nivel 1 emitidos directamente más las primas de emisión relacionadas</t>
  </si>
  <si>
    <t>(i)</t>
  </si>
  <si>
    <t>De los cuales: clasificados como recursos propios con arreglo a la normativa contable pertinente</t>
  </si>
  <si>
    <t>De los cuales: clasificados como pasivos con arreglo a la normativa contable pertinente</t>
  </si>
  <si>
    <t>Instrumentos de capital emitidos directamente sujetos a su eliminación gradual del capital adicional nivel 1</t>
  </si>
  <si>
    <t>Instrumentos incluidos en el capital adicional nivel 1 (e instrumentos del CET1 no incluidos en la fila 5) emitidos por filiales y en poder de terceros</t>
  </si>
  <si>
    <t>De los cuales: instrumentos emitidos por filiales sujetos a eliminación gradual</t>
  </si>
  <si>
    <t>Capital adicional nivel 1 previo a ajustes regulatorios (fila 30)</t>
  </si>
  <si>
    <t>Capital adicional nivel 1 posterior a ajustes regulatorios</t>
  </si>
  <si>
    <t>Inversión en instrumentos propios incluidos en el capital adicional nivel 1</t>
  </si>
  <si>
    <t>Participaciones cruzadas en instrumentos incluidos en el capital adicional nivel 1</t>
  </si>
  <si>
    <t>Inversiones no significativas en el capital de entidades bancarias, financieras y de seguros no incluidas en el perímetro de consolidación regulatorio cuando el banco no posea más del 10% del capital social emitido de la entidad (monto por encima del umbral del 10%)</t>
  </si>
  <si>
    <t>Inversiones significativas en el capital de entidades bancarias, financieras y de seguros no incluidas en el perímetro de consolidación regulatorio</t>
  </si>
  <si>
    <t>Ajustes regulatorios aplicados al capital adicional nivel 1 ante la insuficiencia de capital nivel 2 para cubrir deducciones</t>
  </si>
  <si>
    <t>Ajustes regulatorios totales al capital adicional nivel 1</t>
  </si>
  <si>
    <t>Capital adicional nivel 1 (AT1)</t>
  </si>
  <si>
    <t>Capital nivel 1 (T1 = CET1 + AT1)</t>
  </si>
  <si>
    <t>Capital nivel 2: instrumentos y provisiones</t>
  </si>
  <si>
    <t>Instrumentos admisibles en el capital nivel 2 emitidos directamente más las primas de emisión relacionadas</t>
  </si>
  <si>
    <t>Instrumentos de capital emitidos directamente sujetos a su eliminación gradual del capital de nivel 2</t>
  </si>
  <si>
    <t>Instrumentos incluidos en el capital nivel 2 (e instrumentos de CET1 y de AT1 no incluidos en las filas 5 o 34) emitidos por filiales y en poder de terceros</t>
  </si>
  <si>
    <t>Provisiones</t>
  </si>
  <si>
    <t>Capital nivel 2 previo a ajustes regulatorios</t>
  </si>
  <si>
    <t>Capital nivel 2 posterior a ajustes regulatorios</t>
  </si>
  <si>
    <t>Inversiones en instrumentos propios incluidos en el capital nivel 2</t>
  </si>
  <si>
    <t>Participaciones cruzadas en instrumentos de capital nivel 2 y otros pasivos TLAC</t>
  </si>
  <si>
    <t>Inversiones no significativas en el capital y otros pasivos TLAC de entidades bancarias, financieras y de seguros no incluidas en el perímetro de consolidación regulatorio cuando el banco no posea más del 10% del capital social emitido de la entidad (monto por encima del umbral del 10%)</t>
  </si>
  <si>
    <t>54a</t>
  </si>
  <si>
    <t>Inversiones no significativas en otros pasivos TLAC de entidades bancarias, financieras y de seguros no incluidas en el perímetro de consolidación regulatorio cuando el banco no posea más del 10% del capital social emitido de la entidad</t>
  </si>
  <si>
    <t>Inversiones significativas en el capital y otros pasivos TLAC de entidades bancarias, financieras y de seguros no incluidas en el perímetro de consolidación regulatorio (netas de posiciones cortas admisibles)</t>
  </si>
  <si>
    <t>Ajustes regulatorios totales al capital nivel 2</t>
  </si>
  <si>
    <t>Capital nivel 2 (T2)</t>
  </si>
  <si>
    <t>Patrimonio efectivo (PE = T1 + T2)</t>
  </si>
  <si>
    <t>Activos ponderados por riesgo totales</t>
  </si>
  <si>
    <t>Coeficientes, colchones de capital y cargo sistémico</t>
  </si>
  <si>
    <t>Capital ordinario nivel 1 (% de los APR)</t>
  </si>
  <si>
    <t>Capital nivel 1 (% de los APR)</t>
  </si>
  <si>
    <t>Patrimonio efectivo (% de los APR)</t>
  </si>
  <si>
    <t>Colchón de conservación y colchón contra cíclico, más requerimiento de mayor absorción de pérdidas para D SIBs (% de los APR)</t>
  </si>
  <si>
    <t>Del cual: colchón de conservación</t>
  </si>
  <si>
    <t>Del cual: colchón contra cíclico específico del banco de acuerdo con la norma local</t>
  </si>
  <si>
    <t>Del cual: requerimiento de mayor absorción de pérdidas para D-SIBs (HLA) (cargo mínimo)</t>
  </si>
  <si>
    <t xml:space="preserve">Capital ordinario nivel 1 (CET1) (% de los APR) disponible después de cumplir los requerimientos de capital mínimos del banco </t>
  </si>
  <si>
    <t>Mínimos locales</t>
  </si>
  <si>
    <t>Coeficiente mínimo local de CET1</t>
  </si>
  <si>
    <t>Coeficiente mínimo local de capital nivel 1</t>
  </si>
  <si>
    <t>Coeficiente mínimo local de Patrimonio efectivo</t>
  </si>
  <si>
    <t>Montos por debajo de los umbrales de deducción (antes de la ponderación por riesgo)</t>
  </si>
  <si>
    <t>Inversiones no significativas en el capital y otros pasivos TLAC de otras entidades financieras</t>
  </si>
  <si>
    <t>Inversiones significativas en el capital ordinario de entidades financieras</t>
  </si>
  <si>
    <t>Derechos de operación de créditos hipotecarios (netos de pasivos por impuestos relacionados)</t>
  </si>
  <si>
    <t>Activos por impuestos diferidos procedentes de diferencias temporales (netos de pasivos por impuestos relacionados)</t>
  </si>
  <si>
    <t>Techos aplicables a la inclusión de provisiones en el capital nivel 2</t>
  </si>
  <si>
    <t>Provisiones admisibles en el capital nivel 2 relativas a las posiciones sujetas al método estándar (antes de la aplicación del techo)</t>
  </si>
  <si>
    <t>Techo a la inclusión de provisiones en el capital nivel 2 de acuerdo con método estándar</t>
  </si>
  <si>
    <t>Provisiones admisibles en el capital nivel 2 relativas a las posiciones sujetas a metodologías internas (antes de la aplicación del techo)</t>
  </si>
  <si>
    <t>Techo a la inclusión de provisiones en el capital nivel de acuerdo con metodologías internas</t>
  </si>
  <si>
    <t>Instrumentos de capital sujetos a eliminación gradual (solo aplicable entre el 1 de diciembre de 2020 y el 1 de enero de 2031)</t>
  </si>
  <si>
    <t>Techo actual a los instrumentos CET1 sujetos a eliminación gradual</t>
  </si>
  <si>
    <t>Monto excluido del CET1 debido al techo (cantidad por encima del techo tras amortizaciones y vencimientos)</t>
  </si>
  <si>
    <t>Techo actual a los instrumentos AT1 sujetos a eliminación gradual</t>
  </si>
  <si>
    <t>Monto excluido del AT1 debido al techo (cantidad por encima del techo tras amortizaciones y vencimientos)</t>
  </si>
  <si>
    <t>Techo actual a los instrumentos T2 sujetos a eliminación gradual</t>
  </si>
  <si>
    <t>Monto excluido del T2 debido al techo (cantidad por encima del techo tras amortizaciones y vencimientos)</t>
  </si>
  <si>
    <t>pendiente</t>
  </si>
  <si>
    <t xml:space="preserve">Estados financieros publicados </t>
  </si>
  <si>
    <t>Con arreglo al perímetro de consolidación regulatorio</t>
  </si>
  <si>
    <t>Referencia</t>
  </si>
  <si>
    <t>Activos</t>
  </si>
  <si>
    <t>Al cierre del periodo</t>
  </si>
  <si>
    <t>Efectivo y depósitos en bancos</t>
  </si>
  <si>
    <t>Operaciones con liquidación en curso</t>
  </si>
  <si>
    <t>Activos financieros para negociar a valor razonable con cambios en resultados</t>
  </si>
  <si>
    <t>Contratos de derivados financieros</t>
  </si>
  <si>
    <t>Instrumentos financieros de deuda</t>
  </si>
  <si>
    <t>Otros</t>
  </si>
  <si>
    <t>Activos financieros no destinados a negociación valorados obligatoriamente a valor razonable con cambios en resultados</t>
  </si>
  <si>
    <t>Activos financieros desginados a valor razonable con cambios en resultados</t>
  </si>
  <si>
    <t>Activos financieros a valor razonable con cambios en otro resultado integral</t>
  </si>
  <si>
    <t>Contratos de derivados financieros para cobertura contable</t>
  </si>
  <si>
    <t>Activos financieros a costo amortizado</t>
  </si>
  <si>
    <t>Derechos por pactos de retroventa y préstamos de valores</t>
  </si>
  <si>
    <t>Adeudado por bancos</t>
  </si>
  <si>
    <t>Créditos y cuentas por cobrar a clientes - Comerciales</t>
  </si>
  <si>
    <t>Créditos y cuentas por cobrar a clientes - Vivienda</t>
  </si>
  <si>
    <t>Créditos y cuentas por cobrar a clientes - Consumo</t>
  </si>
  <si>
    <t>Inversiones en sociedades</t>
  </si>
  <si>
    <t>Activos intangibles</t>
  </si>
  <si>
    <t>De los cuales: Goodwill</t>
  </si>
  <si>
    <t>(a)</t>
  </si>
  <si>
    <t>De los cuales: otros intangibles (excluidos los derechos de operación de créditos hipotecarios)</t>
  </si>
  <si>
    <t>(b)</t>
  </si>
  <si>
    <t>De los cuales: derechos de operación de créditos hipotecarios</t>
  </si>
  <si>
    <t>(c)</t>
  </si>
  <si>
    <t>Activo fijo</t>
  </si>
  <si>
    <t>Activos por derecho a usar bienes en arrendamiento</t>
  </si>
  <si>
    <t>Impuestos corrientes</t>
  </si>
  <si>
    <t>Impuestos diferidos</t>
  </si>
  <si>
    <t>Otros activos</t>
  </si>
  <si>
    <t>Activos no corrientes y grupos enajenables para la venta</t>
  </si>
  <si>
    <t>Total activos</t>
  </si>
  <si>
    <t>Pasivos</t>
  </si>
  <si>
    <t>Pasivos financieros para negociar a valor razonable con cambios en resultados</t>
  </si>
  <si>
    <t>Pasivos financieros designados a valor razonables con cambios en resultados</t>
  </si>
  <si>
    <t>Del cual: DVA</t>
  </si>
  <si>
    <t>Pasivos financieros a costo amortizado</t>
  </si>
  <si>
    <t>Depósitos y otras obligaciones a la vista</t>
  </si>
  <si>
    <t>Depósitos y otras captaciones a plazo</t>
  </si>
  <si>
    <t>Obligaciones por pactos de retrocompra y préstamos de valores</t>
  </si>
  <si>
    <t>Obligaciones con bancos</t>
  </si>
  <si>
    <t>Instrumentos financieros de deuda emitidos</t>
  </si>
  <si>
    <t>Otras obligaciones financieras</t>
  </si>
  <si>
    <t>Obligaciones por contratos de arrendamiento</t>
  </si>
  <si>
    <t>Instrumentos financieros de capital regulatorio emitidos</t>
  </si>
  <si>
    <t>Provisiones por contingencias</t>
  </si>
  <si>
    <t>Provisiones para dividendos, pago de intereses y reapreciación de instrumentos financieros de capital regulatorio emitidos</t>
  </si>
  <si>
    <t>Provisiones especiales por riesgo de crédito</t>
  </si>
  <si>
    <t>De los cuales: pasivos por impuestos diferidos relacionados con Goodwill</t>
  </si>
  <si>
    <t>(d)</t>
  </si>
  <si>
    <t>De los cuales: pasivos por impuestos diferidos relacionados con activos intangibles (excluidos los derechos de operación de créditos hipotecarios)</t>
  </si>
  <si>
    <t>(e)</t>
  </si>
  <si>
    <t>De los cuales: pasivos por impuestos diferidos relacionados con derechos de operación de créditos hipotecarios</t>
  </si>
  <si>
    <t>(f)</t>
  </si>
  <si>
    <t>Otros pasivos</t>
  </si>
  <si>
    <t>Pasivos incluidos en enajenables para la venta</t>
  </si>
  <si>
    <t>Total pasivos</t>
  </si>
  <si>
    <t>Patrimonio</t>
  </si>
  <si>
    <t>Del cual: monto admisible como CET1</t>
  </si>
  <si>
    <t>(h)</t>
  </si>
  <si>
    <t>Del cual: monto admisible como AT1</t>
  </si>
  <si>
    <t>Reservas</t>
  </si>
  <si>
    <t>Otro resultado integral acumulado</t>
  </si>
  <si>
    <t>Elementos que no se reclasificarán en resultados</t>
  </si>
  <si>
    <t>Elementos que pueden reclasificarse en resultados</t>
  </si>
  <si>
    <t>Utilidades acumuladas retenidas de ejercicios anteriores</t>
  </si>
  <si>
    <t>Utilidad del ejercicio</t>
  </si>
  <si>
    <t>Menos: Provisiones para dividendos, pago de intereses y reapreciación de instrumentos financieros de capital regulatorio emitidos</t>
  </si>
  <si>
    <t>De los propietarios del banco</t>
  </si>
  <si>
    <t>Del interés no controlador</t>
  </si>
  <si>
    <t>Total de patrimonio</t>
  </si>
  <si>
    <t>Emisor</t>
  </si>
  <si>
    <t>Banco Santander Chile</t>
  </si>
  <si>
    <t>Identificador único (ej. CUSIP, ISIN o identificador Bloomberg de una colocación privada)</t>
  </si>
  <si>
    <t>USTDG10508</t>
  </si>
  <si>
    <t>USTDG20908</t>
  </si>
  <si>
    <t>USTDG30710</t>
  </si>
  <si>
    <t>USTDG40710</t>
  </si>
  <si>
    <t>USTDG50411</t>
  </si>
  <si>
    <t>USTDH10411</t>
  </si>
  <si>
    <t>USTDH20914</t>
  </si>
  <si>
    <t>USTDH30914</t>
  </si>
  <si>
    <t>USTD-M0301</t>
  </si>
  <si>
    <t>USTDW20320</t>
  </si>
  <si>
    <t>USTDW70320</t>
  </si>
  <si>
    <t>USTD-X1107</t>
  </si>
  <si>
    <t>USTD-Z1207</t>
  </si>
  <si>
    <t>Legislación(es) por la(s) que se rige el instrumento</t>
  </si>
  <si>
    <t>Ley General de Bancos</t>
  </si>
  <si>
    <t>Medios por los que se exige el obligado cumplimiento de la sección 13 de las condiciones de emisión (hoja de términos) de TLAC (para otros instrumentos admisibles como TLAC que se rigen por legislación extranjera</t>
  </si>
  <si>
    <t>Normas durante el periodo de transición</t>
  </si>
  <si>
    <t>AT1</t>
  </si>
  <si>
    <t>T2</t>
  </si>
  <si>
    <t>Normas posteriores a la transición</t>
  </si>
  <si>
    <t>Admisible a nivel individual/consolidado  local/consolidado global</t>
  </si>
  <si>
    <t>Consolidado local</t>
  </si>
  <si>
    <t>Tipo de instrumento</t>
  </si>
  <si>
    <t>BONO SIN PLAZO FIJO DE VENCIMIENTO</t>
  </si>
  <si>
    <t>BONO SUBORDINADO</t>
  </si>
  <si>
    <t>Cifra consignada en el patrimonio efectivo (cifra monetaria en millones, en la fecha de divulgación más reciente)</t>
  </si>
  <si>
    <t>Valor nominal del instrumento*</t>
  </si>
  <si>
    <t>Clasificación contable</t>
  </si>
  <si>
    <t>PASIVO – COSTO AMORTIZADO</t>
  </si>
  <si>
    <t>Fecha original de emisión</t>
  </si>
  <si>
    <t>Sin vencimiento (perpetuo) o a vencimiento</t>
  </si>
  <si>
    <t>SIN VENCIMIENTO</t>
  </si>
  <si>
    <t>FECHA VENCIMIENTO</t>
  </si>
  <si>
    <t>Fecha original de vencimiento</t>
  </si>
  <si>
    <t>Amortización anticipada por parte del emisor sujeta a previa aprobación de la Comisión</t>
  </si>
  <si>
    <t>Si</t>
  </si>
  <si>
    <t>No</t>
  </si>
  <si>
    <t>Fecha de amortización anticipada opcional, fechas de amortización anticipada contingente y monto</t>
  </si>
  <si>
    <t>i) 26/10/2026
ii) Monto total</t>
  </si>
  <si>
    <t>No aplica</t>
  </si>
  <si>
    <t>Posteriores fechas de amortización, si aplica</t>
  </si>
  <si>
    <t>Cualquier fecha posterior al primer rescate</t>
  </si>
  <si>
    <t xml:space="preserve">Intereses / dividendos </t>
  </si>
  <si>
    <t>Interés/ dividendo fijo o variable</t>
  </si>
  <si>
    <t>FIJO</t>
  </si>
  <si>
    <t>Tasa de interés del cupón y cualquier índice relacionado</t>
  </si>
  <si>
    <t>Existencia de un mecanismo que frene el dividendo</t>
  </si>
  <si>
    <t>Totalmente discrecional, parcialmente discrecional u obligatorio</t>
  </si>
  <si>
    <t>Parcialmente discrecional</t>
  </si>
  <si>
    <t>Obligatorio</t>
  </si>
  <si>
    <t>Existencia de cláusula step-up u otro incentivo a amortizar</t>
  </si>
  <si>
    <t>No acumulativo o acumulativo</t>
  </si>
  <si>
    <t>No acumulativo</t>
  </si>
  <si>
    <t>Convertible o no convertible</t>
  </si>
  <si>
    <t>No convertible</t>
  </si>
  <si>
    <t>Si es convertible, gatillo(s) de la conversión</t>
  </si>
  <si>
    <t>Si es convertible, total o parcial</t>
  </si>
  <si>
    <t>Si es convertible, tasa de conversión</t>
  </si>
  <si>
    <t>Si es convertible, conversión obligatoria u opcional</t>
  </si>
  <si>
    <t>Si es convertible, especificar el tipo de instrumento en el que es convertible</t>
  </si>
  <si>
    <t>Si es convertible, especificar el emisor del instrumento en el que se convierte</t>
  </si>
  <si>
    <t>Posibilidad de depreciación/caducidad del valor contable</t>
  </si>
  <si>
    <t>Si se contempla la depreciación/caducidad del valor contable, gatillos(s) de la depreciación/caducidad</t>
  </si>
  <si>
    <t>Gatillos: Default, Interest Cancellation y Loss Absorption</t>
  </si>
  <si>
    <t>Si se contempla la depreciación/caducidad del valor contable, depreciación/caducidad total o parcial</t>
  </si>
  <si>
    <t>Si se contempla la depreciación/caducidad del valor contable, depreciación/caducidad permanente o temporal</t>
  </si>
  <si>
    <t>Permanente</t>
  </si>
  <si>
    <t>Si la depreciación/caducidad del valor contable es temporal, descripción del mecanismo de reapreciación posterior del valor contable</t>
  </si>
  <si>
    <t>34a</t>
  </si>
  <si>
    <t>Tipo de subordinación</t>
  </si>
  <si>
    <t>Posición en la jerarquía de subordinación en caso de liquidación (especificar el tipo de instrumento inmediatamente preferente al instrumento en cuestión en el orden de prelación para insolvencias de la entidad jurídica en cuestión)</t>
  </si>
  <si>
    <t>Características transitorias eximentes</t>
  </si>
  <si>
    <t>En caso afirmativo, especificar las características eximentes</t>
  </si>
  <si>
    <t>* Los montos presentados están expresados en millones de pesos, utilizando el tipo de cambio vigente al cierre del semestre ($802.68). A continuación, se presentan los resultados en dólares estadounidenses</t>
  </si>
  <si>
    <t>Valor nominal del instrumento</t>
  </si>
  <si>
    <t>Cifras en MMCLP, Datos promedios del trimestre</t>
  </si>
  <si>
    <t>Activos totales en los estados financieros publicados (neto de provisiones exigidas)</t>
  </si>
  <si>
    <t>Ajustes sobre CET1</t>
  </si>
  <si>
    <t>Ajustes relativos a activos fiduciarios reconocidos en el balance conforme al marco contable vigente, pero excluidos de la medida de la exposición del coeficiente de apalancamiento</t>
  </si>
  <si>
    <t>Exposición con instrumentos financieros derivados (equivalentes de crédito)</t>
  </si>
  <si>
    <t>Ajustes por operaciones de financiación con valores SFT (es decir, repos y préstamos garantizados similares)</t>
  </si>
  <si>
    <t>Ajustes por exposiciones de créditos contingentes</t>
  </si>
  <si>
    <t>Otros ajustes (activos que se generan por la intermediaciónde instrumentos financieros a nombre propio por cuenta de terceros, otros)</t>
  </si>
  <si>
    <t>Medida de la exposición de la razón de apalancamiento (suma fila 1 a 7)</t>
  </si>
  <si>
    <t>*Información promedio del trimestre</t>
  </si>
  <si>
    <t>Cifras en MMCLP, Datos Promedios del trimestre</t>
  </si>
  <si>
    <t>Exposiciones dentro de balance</t>
  </si>
  <si>
    <t>Exposiciones de balance (excluido derivados)</t>
  </si>
  <si>
    <t>Exposiciones totales dentro del balance (excluidos derivados) (suma de las filas 1 y 2)</t>
  </si>
  <si>
    <t>Exposiciones en derivados (Equivalentes de crédito)</t>
  </si>
  <si>
    <t>Equivalentes de crédito asociado a todas las operaciones con derivados (valor razonable y monto adicional)</t>
  </si>
  <si>
    <t>Montos añadidos por exposiciones futuras potenciales asociadas a todas las operaciones con derivados</t>
  </si>
  <si>
    <t>Garantías brutas proporcionadas para la deducción de los activos del balance de acuerdo con el marco contable</t>
  </si>
  <si>
    <t>Deducciones de activos por cobrar por el margen de variación de efectivo provisto en transacciones de derivados</t>
  </si>
  <si>
    <t>(Tramo ECC exento por exposiciones a operaciones comerciales liquidadas por el cliente)</t>
  </si>
  <si>
    <t>Monto nocional efectivo ajustado de los derivados de crédito suscritos</t>
  </si>
  <si>
    <t>(Compensaciones nocionales efectivas ajustadas y deducciones adicionales por derivados del crédito suscritos)</t>
  </si>
  <si>
    <t>Total de exposiciones a derivados (fila 4)</t>
  </si>
  <si>
    <t>Exposiciones por operaciones de financiación con valores (SFT)</t>
  </si>
  <si>
    <t>Activos SFT brutos (sin reconocer compensaciones), después de ajustes por transacciones contables por ventas</t>
  </si>
  <si>
    <t>(Cifra neta de montos pendientes de pago en efectivo y montos pendientes de cobro en efectivo relativos a activos SFT brutos)</t>
  </si>
  <si>
    <t>Exposición al riesgo de crédito de contraparte por activos SFT</t>
  </si>
  <si>
    <t>Exposiciones por operaciones como agente</t>
  </si>
  <si>
    <t>Total de exposiciones por operaciones de financiación con valores (suma de las filas 12 a 15)</t>
  </si>
  <si>
    <t>Otras exposiciones fuera de balance</t>
  </si>
  <si>
    <t>Exposición fuera de balance valorada por su monto nocional bruto</t>
  </si>
  <si>
    <t>(Ajuste por conversión a equivalentes crediticios)</t>
  </si>
  <si>
    <t>Partidas fueras de balance (suma de las filas 17 y 18)</t>
  </si>
  <si>
    <t>Capital y exposiciones totales</t>
  </si>
  <si>
    <t>Capital básico</t>
  </si>
  <si>
    <t>Total de exposiciones (suma de las filas 3, 11 y 19)</t>
  </si>
  <si>
    <t>Razón de apalancamiento</t>
  </si>
  <si>
    <t>**Datos reprocesados respecto al Informe de Pilar III de marzo 2023, debido a interpretaciones erróneas de la norma.</t>
  </si>
  <si>
    <t>Valor contable bruto</t>
  </si>
  <si>
    <t>Indemnizaciones (dotaciones) / Deterioro</t>
  </si>
  <si>
    <t>Provisiones asociadas</t>
  </si>
  <si>
    <t>Provisiones contables ECL para pérdidas crediticias</t>
  </si>
  <si>
    <t>Valor neto (a+b-d)</t>
  </si>
  <si>
    <t>Exposiciones en incumplimiento</t>
  </si>
  <si>
    <t>Exposiciones sin incumplimiento</t>
  </si>
  <si>
    <t>Provisiones específicas</t>
  </si>
  <si>
    <t>Provisiones adicionales</t>
  </si>
  <si>
    <t>Colocaciones en el libro de banca</t>
  </si>
  <si>
    <t>Instrumentos financieros en el libro de banca</t>
  </si>
  <si>
    <t>2.1</t>
  </si>
  <si>
    <t>Otros activos en el libro de banca</t>
  </si>
  <si>
    <t>Exposiciones fuera de balance</t>
  </si>
  <si>
    <t>Total</t>
  </si>
  <si>
    <t>CR2 - Cambios en el stock de colocaciones e instrumentos financieros no derivados en el libro de banca en incumplimiento</t>
  </si>
  <si>
    <t>Colocaciones e instrumentos financieros no derivados en el libro de banca en situación de incumplimiento al cierre de periodo de declaración anterior</t>
  </si>
  <si>
    <t>Activos que pasaron a incumplimiento desde el cierre del periodo anterior</t>
  </si>
  <si>
    <t>Activos que salieron de la condición de incumplimiento desde el cierre del periodo anterior</t>
  </si>
  <si>
    <t>Montos castigados desde el cierre del periodo anterior</t>
  </si>
  <si>
    <t>Otros cambios</t>
  </si>
  <si>
    <t>Colocaciones e instrumentos financieros no derivados del libro de banca en situación de incumplimiento al cierre del periodo de declaración</t>
  </si>
  <si>
    <t>*Las exposiciones en incumplimiento incluyen partidas fuera de balance (contingente)</t>
  </si>
  <si>
    <t>CR3 - Técnicas de mitigación de RC (CRM): presentación general</t>
  </si>
  <si>
    <t>Exposiciones no garantizadas</t>
  </si>
  <si>
    <t>Exposiciones garantizadas</t>
  </si>
  <si>
    <t>Exposiciones garantizadas por avales o fianzas</t>
  </si>
  <si>
    <t>Exposiciones garantizadas con garantías financieras</t>
  </si>
  <si>
    <t>Exposiciones garantizadas por derivados de crédito</t>
  </si>
  <si>
    <t>Colocaciones</t>
  </si>
  <si>
    <t>Instrumentos financieros no derivados</t>
  </si>
  <si>
    <t xml:space="preserve">Total </t>
  </si>
  <si>
    <t>De los cuales, en situación de incumplimiento</t>
  </si>
  <si>
    <t>Exposiciones antes de FCC y CRM</t>
  </si>
  <si>
    <t>Exposiciones después de FCC y CRM</t>
  </si>
  <si>
    <t>APRC y densidad de APRC</t>
  </si>
  <si>
    <t>Clases de Activos</t>
  </si>
  <si>
    <t xml:space="preserve">Monto en balance </t>
  </si>
  <si>
    <t xml:space="preserve">Monto fuera de balance </t>
  </si>
  <si>
    <t>Monto en balance</t>
  </si>
  <si>
    <t>APRC</t>
  </si>
  <si>
    <t>Densidad de los APRC</t>
  </si>
  <si>
    <t>Soberanos y Bancos Centrales</t>
  </si>
  <si>
    <t>Entidades del sector público</t>
  </si>
  <si>
    <t>Instituciones internaciones y Bancos multilaterales de desarrollo</t>
  </si>
  <si>
    <t>Bancos y Cooperativas de Ahorro y Crédito supervisadas por la CMF</t>
  </si>
  <si>
    <t>De los cuales, sociedades de valores y otras instituciones financieras</t>
  </si>
  <si>
    <t>Bonos garantizados e hipotecarios</t>
  </si>
  <si>
    <t>Empresas</t>
  </si>
  <si>
    <t xml:space="preserve">De los cuales, sociedades de valores y otras instituciones financieras </t>
  </si>
  <si>
    <t>Préstamos especializados</t>
  </si>
  <si>
    <t>Deuda subordinada, acciones y otros instrumentos de capital</t>
  </si>
  <si>
    <t>Minoristas</t>
  </si>
  <si>
    <t xml:space="preserve">Bienes raíces </t>
  </si>
  <si>
    <t>De lo cuales, bien raíz residencial</t>
  </si>
  <si>
    <t>De lo cuales, bien raíz comercial</t>
  </si>
  <si>
    <t>De lo cuales, CRE en general</t>
  </si>
  <si>
    <t xml:space="preserve">De lo cuales, adquisición de terrenos, promoción y construcción </t>
  </si>
  <si>
    <t>Fondos de inversión</t>
  </si>
  <si>
    <t xml:space="preserve">En incumplimiento </t>
  </si>
  <si>
    <t>Categorías de mayor riesgo</t>
  </si>
  <si>
    <t>Transferencia de fondos en curso</t>
  </si>
  <si>
    <t>CR5 - Método estándar: exposición al RC y efectos del CRM</t>
  </si>
  <si>
    <t xml:space="preserve">Ponderación por RC→ </t>
  </si>
  <si>
    <t>Monto total de exposiciones al RC (después de FCC y CRM)</t>
  </si>
  <si>
    <t>Tipos de contrapartes ↓</t>
  </si>
  <si>
    <t xml:space="preserve">Categorías de mayor riesgo </t>
  </si>
  <si>
    <t>Sumatoria de valores razonables positivos</t>
  </si>
  <si>
    <t>Nocionales asociados</t>
  </si>
  <si>
    <t>Montos adicionales</t>
  </si>
  <si>
    <t>Equivalente de crédito, antes de CRM</t>
  </si>
  <si>
    <t>Equivalente de crédito, después de CRM</t>
  </si>
  <si>
    <t>APRC, después de CRM</t>
  </si>
  <si>
    <t>Exposición con contraparte bilateral</t>
  </si>
  <si>
    <t>Exposición con contraparte ECC</t>
  </si>
  <si>
    <t>Enfoque simple para la mitigación del riesgo de crédito (para SFT)</t>
  </si>
  <si>
    <t>Enfoque integral para la mitigación del riesgo de crédito (para SFT)</t>
  </si>
  <si>
    <t>VaR para SFT</t>
  </si>
  <si>
    <t>CCR3 - Análisis de la exposición al riesgo de crédito de contraparte</t>
  </si>
  <si>
    <t>PRC→</t>
  </si>
  <si>
    <t>Otras</t>
  </si>
  <si>
    <t>Exposición total al RC</t>
  </si>
  <si>
    <t xml:space="preserve">Tipo contraparte↓ </t>
  </si>
  <si>
    <t>Instituciones internacionales o Bancos multilaterales de desarrollo</t>
  </si>
  <si>
    <t>Sociedades de valores</t>
  </si>
  <si>
    <t>CCR5 - Análisis de la exposición al riesgo de crédito de contraparte</t>
  </si>
  <si>
    <t>Colateral empleado en operaciones con derivados</t>
  </si>
  <si>
    <t>Colateral empleado en operaciones de financiamiento de valores</t>
  </si>
  <si>
    <t>Valor razonable del colateral recibido</t>
  </si>
  <si>
    <t>Valor razonable del colateral entregado</t>
  </si>
  <si>
    <t>Segregado</t>
  </si>
  <si>
    <t>No Segregado</t>
  </si>
  <si>
    <t>Efectivo - moneda nacional</t>
  </si>
  <si>
    <t>Efectivo - Otras monedas</t>
  </si>
  <si>
    <t>Titulos de deuda emitidos por el Estado chileno o por el BCCh</t>
  </si>
  <si>
    <t>Otra deuda soberana</t>
  </si>
  <si>
    <t>Titulo de deuda corporativos con grado de inversión</t>
  </si>
  <si>
    <t>Otros titulos de deuda corporativos</t>
  </si>
  <si>
    <t>Acciones</t>
  </si>
  <si>
    <t>Otro colateral</t>
  </si>
  <si>
    <t xml:space="preserve">Exposición después de CRM </t>
  </si>
  <si>
    <t>Exposición a ECC autorizadas (total)</t>
  </si>
  <si>
    <t>Exposiciones por operaciones frente a ECC autorizadas (excluidos márgenes iniciales y aportes al fondo de garantía) de las cuales:</t>
  </si>
  <si>
    <t>(i) Derivados OTC</t>
  </si>
  <si>
    <t>(ii) Derivados negociados en bolsa</t>
  </si>
  <si>
    <t>(iii) Operaciones de financiación con valores</t>
  </si>
  <si>
    <t>(iv) Conjuntos de derivados en los que se haya aprobado la compensación entre productos</t>
  </si>
  <si>
    <t>Margen inicial  segregado</t>
  </si>
  <si>
    <t>Margen inicial no segregado</t>
  </si>
  <si>
    <t>Aportes desembolsados al fondo de garantía</t>
  </si>
  <si>
    <t>Aportes no desembolsados al fondo de garantía</t>
  </si>
  <si>
    <t xml:space="preserve">Exposiciones a ECC no autorizadas (total) </t>
  </si>
  <si>
    <t xml:space="preserve">Exposiciones por operaciones frente a ECC no autorizadas (excluidos márgenes iniciales y aportes al fondo de garantía) de las cuales: </t>
  </si>
  <si>
    <t xml:space="preserve">i) Derivados OTC </t>
  </si>
  <si>
    <t xml:space="preserve">ii) Derivados negociados en bolsa </t>
  </si>
  <si>
    <t xml:space="preserve">iii) Operaciones de financiación con valores </t>
  </si>
  <si>
    <t xml:space="preserve">iv) Conjuntos de derivados en los que se haya aprobado la compensación entre productos </t>
  </si>
  <si>
    <t>Margen inicial segregado</t>
  </si>
  <si>
    <t xml:space="preserve">Margen inicial no segregado </t>
  </si>
  <si>
    <t xml:space="preserve">Aportes no desembolsados al fondo de garantía </t>
  </si>
  <si>
    <t>Riesgo de tasas de interés (general y específico)</t>
  </si>
  <si>
    <t>Riesgo de cotizaciones bursátiles (general y específico)</t>
  </si>
  <si>
    <t>Riesgo de moneda extranjera</t>
  </si>
  <si>
    <t>Riesgo de materias primas</t>
  </si>
  <si>
    <t>Opciones – método simplificado</t>
  </si>
  <si>
    <t>Opciones – método delta-plus</t>
  </si>
  <si>
    <t>Opciones – método de escenarios</t>
  </si>
  <si>
    <t>Securitizaciones</t>
  </si>
  <si>
    <t xml:space="preserve"> Cifras en MMCLP, Datos promedios del trimestre</t>
  </si>
  <si>
    <r>
      <rPr>
        <b/>
        <sz val="12"/>
        <color theme="0"/>
        <rFont val="Santander Text"/>
      </rPr>
      <t>Valor total no ponderado</t>
    </r>
    <r>
      <rPr>
        <sz val="12"/>
        <color theme="0"/>
        <rFont val="Santander Text"/>
      </rPr>
      <t xml:space="preserve"> (promedio)</t>
    </r>
  </si>
  <si>
    <r>
      <rPr>
        <b/>
        <sz val="12"/>
        <color theme="0"/>
        <rFont val="Santander Text"/>
      </rPr>
      <t>Valor total ponderado</t>
    </r>
    <r>
      <rPr>
        <sz val="12"/>
        <color theme="0"/>
        <rFont val="Santander Text"/>
      </rPr>
      <t xml:space="preserve"> (promedio)</t>
    </r>
  </si>
  <si>
    <t>Activos líquidos de alta calidad (ALAC)</t>
  </si>
  <si>
    <t>ALAC</t>
  </si>
  <si>
    <t>Flujos de egresos</t>
  </si>
  <si>
    <t>Depósitos, obligaciones a la vista y otras captaciones a plazo a personas naturales y PyMES (depósitos minoristas), de los cuales:</t>
  </si>
  <si>
    <t>Cubiertos 100% por un seguro de depósito o garantía (depósitos estables)</t>
  </si>
  <si>
    <t>No cubiertos o parcialmente cubiertos por un seguro de depósito o garantía (depósitos menos estables)</t>
  </si>
  <si>
    <t>Depósitos, obligaciones a la vista y otras captaciones a plazo de mayoristas no cubierto o parcialmente cubierto por un seguro de depósito o garantía (Financiación mayorista no garantizada), de la cual:</t>
  </si>
  <si>
    <t>Con fines operacionales (depósitos operativos)</t>
  </si>
  <si>
    <t>Sin fines operacionales (depósitos no operativos)</t>
  </si>
  <si>
    <t>Deuda no garantizada</t>
  </si>
  <si>
    <t>Depósitos, obligaciones a la vista y otras captaciones a plazo de mayoristas no cubierto o parcialmente cubierto por un seguro de depósito o garantía (financiación mayorista no garantizada), de la cual:</t>
  </si>
  <si>
    <t>Requerimientos adicionales, de los cuales:</t>
  </si>
  <si>
    <t>Egresos por instrumentos derivados, otros requerimientos adiconales de liquidez y de garantías</t>
  </si>
  <si>
    <t>Egresos relacionados con la pérdida de financiación en instrumentos de deuda</t>
  </si>
  <si>
    <t>Facilidades de crédito y liquidez (líneas entregadas)</t>
  </si>
  <si>
    <t>Otras obligaciones de financiación contractual</t>
  </si>
  <si>
    <t>Otras obligaciones de financiación contingente</t>
  </si>
  <si>
    <t>Egresos totales</t>
  </si>
  <si>
    <t>Flujos de ingresos</t>
  </si>
  <si>
    <t>Crédito garantizado (colocaciones, contrato de retro venta)</t>
  </si>
  <si>
    <t>Ingresos procedentes de posiciones totalmente al corriente de pago (efectivo y disponible, instrumentos de inversión no derivados)</t>
  </si>
  <si>
    <t>Otros ingresos (derivados y otros activos)</t>
  </si>
  <si>
    <t>Ingresos Totales</t>
  </si>
  <si>
    <t>Total Ajustado</t>
  </si>
  <si>
    <t>ALAC total</t>
  </si>
  <si>
    <t>LCR (%)</t>
  </si>
  <si>
    <t>Valor no ponderado por vencimiento contractual</t>
  </si>
  <si>
    <t>Valor ponderado</t>
  </si>
  <si>
    <t>Sin vencimiento (banda 1)</t>
  </si>
  <si>
    <t>&lt; 6 meses (bandas 2, 3 y 4)</t>
  </si>
  <si>
    <t>De 6 meses a 1 año (banda 5)</t>
  </si>
  <si>
    <t>≥ 1 año (banda 6 y 7)</t>
  </si>
  <si>
    <t>Financiamiento Estable Disponible (FED)</t>
  </si>
  <si>
    <t xml:space="preserve">Capital: </t>
  </si>
  <si>
    <t>Capital regulatorio</t>
  </si>
  <si>
    <t>Otros instrumentos de capital</t>
  </si>
  <si>
    <t>Depósitos, obligaciones a la vista y otras captaciones a plazo de mayoristas (financiación mayorista), de las cuales:</t>
  </si>
  <si>
    <t>Sin fines operacionales y otra financiación mayorista</t>
  </si>
  <si>
    <t>Pasivos con correspondientes activos interdependientes</t>
  </si>
  <si>
    <t>Otros pasivos, de los cuales:</t>
  </si>
  <si>
    <t>Pasivos derivados a efectos del NSFR</t>
  </si>
  <si>
    <t>Todos los demás recursos propios y ajenos no incluidos en las anteriores categorías</t>
  </si>
  <si>
    <t>FED TOTAL</t>
  </si>
  <si>
    <t>Financiamiento Estable Requerido (FER)</t>
  </si>
  <si>
    <t>Total de activos líquidos de alta calidad (ALAC) a efectos del NSFR</t>
  </si>
  <si>
    <t>Depósitos mantenidos en otras instituciones financieras con fines operativos</t>
  </si>
  <si>
    <t>Préstamos y valores al corriente de pago:</t>
  </si>
  <si>
    <t>Préstamos al corriente de pago a instituciones financieras garantizadas por ALAC de nivel 1</t>
  </si>
  <si>
    <t>Préstamos al corriente de pago a instituciones financieras garantizadas por ALAC distintos de nivel 1 y préstamos al corriente de pago a instituciones financieras no garantizadas</t>
  </si>
  <si>
    <t>Préstamos al corriente de pago a sociedades financieras, préstamos a clientes minoristas y pequeñas empresas, y préstamos a soberanos, bancos centrales y PSE, de los cuales:</t>
  </si>
  <si>
    <t>Con una ponderación por riesgo menor o igual al 35% según el Método Estándar de BII para el tratamiento del riesgo de crédito</t>
  </si>
  <si>
    <t>Colocaciones hipotecaria vivienda, de las cuales:</t>
  </si>
  <si>
    <t>Valores que no se encuentran en situación de impago y no son admisibles como ALAC, incluidos títulos de negociados en mercados de valores</t>
  </si>
  <si>
    <t>Activos con correspondientes pasivos interdependientes</t>
  </si>
  <si>
    <t>Otros activos:</t>
  </si>
  <si>
    <t>Materias primas negociadas físicamente, incluido el oro</t>
  </si>
  <si>
    <t>Activos aportados como margen inicial en contratos de derivados y contribuciones a los fondos de garantía de los ECC</t>
  </si>
  <si>
    <t>Activos derivados a efectos del NSFR</t>
  </si>
  <si>
    <t>Pasivos derivados a efectos del NSFR antes de la deducción del margen de variación aportado</t>
  </si>
  <si>
    <t>Todos los demás activos no incluidos previamente</t>
  </si>
  <si>
    <t>Partidas fuera de balance</t>
  </si>
  <si>
    <t>FER TOTAL</t>
  </si>
  <si>
    <t>NSFR (%)</t>
  </si>
  <si>
    <t>Activos sujetos a cargas</t>
  </si>
  <si>
    <t>Facilidades del Banco Central</t>
  </si>
  <si>
    <t>Activos libres 
de cargas</t>
  </si>
  <si>
    <t>Activos fijos</t>
  </si>
  <si>
    <t>(Montos de los activos deducidos para determinar el capital básico y ajustes regulatorios)</t>
  </si>
  <si>
    <t>APR en MES Junio 2023</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</si>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</sst>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0.00000000%"/>
    <numFmt numFmtId="165" formatCode="#,##0\ [$USD]"/>
    <numFmt numFmtId="166" formatCode="0.000%"/>
  </numFmts>
  <fonts count="75">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rgb="FFFF0000"/>
      <name val="Santander Text"/>
      <family val="2"/>
    </font>
    <font>
      <sz val="10"/>
      <color theme="1"/>
      <name val="Arial"/>
      <family val="2"/>
    </font>
    <font>
      <b/>
      <sz val="16"/>
      <color theme="1"/>
      <name val="Santander Text"/>
      <family val="2"/>
    </font>
    <font>
      <b/>
      <sz val="16"/>
      <color rgb="FF009AD8"/>
      <name val="Santander Text"/>
      <family val="2"/>
    </font>
    <font>
      <sz val="12"/>
      <color rgb="FF009CD6"/>
      <name val="Segoe UI"/>
      <family val="2"/>
    </font>
    <font>
      <sz val="12"/>
      <color theme="1"/>
      <name val="Santander Text"/>
    </font>
    <font>
      <sz val="12"/>
      <color rgb="FFFF0000"/>
      <name val="Santander Text"/>
    </font>
    <font>
      <sz val="12"/>
      <color rgb="FF009CD6"/>
      <name val="Santander Text"/>
    </font>
    <font>
      <u/>
      <sz val="12"/>
      <color indexed="12"/>
      <name val="Santander Text"/>
    </font>
    <font>
      <sz val="10"/>
      <color theme="1"/>
      <name val="Santander Text"/>
      <family val="2"/>
    </font>
    <font>
      <sz val="11"/>
      <color rgb="FF1F497D"/>
      <name val="Calibri"/>
      <family val="2"/>
    </font>
    <font>
      <sz val="10"/>
      <name val="Arial"/>
      <family val="2"/>
    </font>
    <font>
      <b/>
      <sz val="16"/>
      <name val="Santander Text"/>
      <family val="2"/>
    </font>
    <font>
      <b/>
      <i/>
      <sz val="16"/>
      <color rgb="FFFF0000"/>
      <name val="Santander Text"/>
      <family val="2"/>
    </font>
    <font>
      <sz val="12"/>
      <name val="Santander Text"/>
      <family val="2"/>
    </font>
    <font>
      <b/>
      <i/>
      <sz val="12"/>
      <color rgb="FFFF0000"/>
      <name val="Santander Text"/>
      <family val="2"/>
    </font>
    <font>
      <sz val="10"/>
      <name val="Santander Text"/>
      <family val="2"/>
    </font>
    <font>
      <b/>
      <sz val="12"/>
      <color theme="0"/>
      <name val="Santander Text"/>
      <family val="2"/>
    </font>
    <font>
      <b/>
      <sz val="12"/>
      <color theme="0"/>
      <name val="Santander Text"/>
    </font>
    <font>
      <sz val="12"/>
      <color theme="1"/>
      <name val="Calibri"/>
      <family val="2"/>
      <scheme val="minor"/>
    </font>
    <font>
      <sz val="12"/>
      <color theme="1"/>
      <name val="Santander Text"/>
      <family val="2"/>
    </font>
    <font>
      <sz val="10"/>
      <color rgb="FFFF0000"/>
      <name val="Santander Text"/>
      <family val="2"/>
    </font>
    <font>
      <sz val="11"/>
      <color theme="1"/>
      <name val="Santander Text"/>
      <family val="2"/>
    </font>
    <font>
      <sz val="12"/>
      <color theme="0"/>
      <name val="Santander Text"/>
      <family val="2"/>
    </font>
    <font>
      <b/>
      <sz val="12"/>
      <color theme="0"/>
      <name val="Calibri"/>
      <family val="2"/>
    </font>
    <font>
      <sz val="12"/>
      <color theme="1"/>
      <name val="Arial"/>
      <family val="2"/>
    </font>
    <font>
      <sz val="8"/>
      <name val="Santander Text"/>
      <family val="2"/>
    </font>
    <font>
      <b/>
      <sz val="12"/>
      <color rgb="FFFF0000"/>
      <name val="Santander Text"/>
      <family val="2"/>
    </font>
    <font>
      <sz val="8"/>
      <color rgb="FFFF0000"/>
      <name val="Santander Text"/>
      <family val="2"/>
    </font>
    <font>
      <b/>
      <sz val="12"/>
      <color theme="1"/>
      <name val="Calibri"/>
      <family val="2"/>
      <scheme val="minor"/>
    </font>
    <font>
      <sz val="11"/>
      <color rgb="FFFF0000"/>
      <name val="Santander Text"/>
      <family val="2"/>
    </font>
    <font>
      <sz val="11"/>
      <name val="Calibri"/>
      <family val="2"/>
      <scheme val="minor"/>
    </font>
    <font>
      <sz val="12"/>
      <name val="Santander Text"/>
    </font>
    <font>
      <sz val="12"/>
      <color theme="0"/>
      <name val="Santander Text"/>
    </font>
    <font>
      <b/>
      <sz val="12"/>
      <color theme="1"/>
      <name val="Santander Text"/>
    </font>
    <font>
      <sz val="12"/>
      <color rgb="FF000000"/>
      <name val="Calibri"/>
      <family val="2"/>
    </font>
    <font>
      <sz val="11"/>
      <color theme="0"/>
      <name val="Calibri"/>
      <family val="2"/>
    </font>
    <font>
      <sz val="11"/>
      <color rgb="FF000000"/>
      <name val="Calibri"/>
      <family val="2"/>
    </font>
    <font>
      <i/>
      <sz val="11"/>
      <color rgb="FF000000"/>
      <name val="Calibri"/>
      <family val="2"/>
    </font>
    <font>
      <i/>
      <sz val="11"/>
      <color theme="1"/>
      <name val="Calibri"/>
      <family val="2"/>
      <scheme val="minor"/>
    </font>
    <font>
      <b/>
      <sz val="12"/>
      <name val="Santander Text"/>
    </font>
    <font>
      <sz val="12"/>
      <color rgb="FF000000"/>
      <name val="Santander text"/>
    </font>
    <font>
      <i/>
      <sz val="12"/>
      <color rgb="FF000000"/>
      <name val="Santander text"/>
    </font>
    <font>
      <i/>
      <sz val="12"/>
      <color theme="1"/>
      <name val="Santander text"/>
    </font>
    <font>
      <sz val="12"/>
      <name val="Arial"/>
      <family val="2"/>
    </font>
    <font>
      <b/>
      <sz val="12"/>
      <name val="Santander Text"/>
      <family val="2"/>
    </font>
    <font>
      <sz val="12"/>
      <color theme="0"/>
      <name val="Calibri"/>
      <family val="2"/>
    </font>
    <font>
      <b/>
      <sz val="12"/>
      <color theme="0"/>
      <name val="Calibri"/>
      <family val="2"/>
      <scheme val="minor"/>
    </font>
    <font>
      <sz val="12"/>
      <color theme="1"/>
      <name val="Santanter text "/>
    </font>
    <font>
      <sz val="12"/>
      <color theme="0"/>
      <name val="Santanter text "/>
    </font>
    <font>
      <b/>
      <sz val="12"/>
      <color theme="1"/>
      <name val="Santanter text "/>
    </font>
    <font>
      <sz val="12"/>
      <name val="Santanter text "/>
    </font>
    <font>
      <sz val="12"/>
      <color rgb="FF000000"/>
      <name val="Santanter text "/>
    </font>
    <font>
      <b/>
      <sz val="12"/>
      <color theme="0"/>
      <name val="Santanter text "/>
    </font>
    <font>
      <sz val="10"/>
      <color theme="1"/>
      <name val="Calibri"/>
      <family val="2"/>
      <scheme val="minor"/>
    </font>
    <font>
      <sz val="10"/>
      <color theme="0"/>
      <name val="Calibri"/>
      <family val="2"/>
      <scheme val="minor"/>
    </font>
    <font>
      <sz val="10"/>
      <color theme="1"/>
      <name val="Santander text"/>
    </font>
    <font>
      <sz val="12"/>
      <color theme="1"/>
      <name val="Santander text "/>
    </font>
    <font>
      <b/>
      <sz val="12"/>
      <color theme="1"/>
      <name val="Santander text "/>
    </font>
    <font>
      <sz val="11"/>
      <color theme="1"/>
      <name val="Santander text"/>
    </font>
    <font>
      <sz val="12"/>
      <name val="Santander text "/>
    </font>
    <font>
      <sz val="10"/>
      <color rgb="FF000000"/>
      <name val="Calibri"/>
      <family val="2"/>
    </font>
    <font>
      <b/>
      <sz val="12"/>
      <color rgb="FFFFFFFF"/>
      <name val="Santander Text"/>
    </font>
    <font>
      <sz val="10"/>
      <name val="Santander text"/>
    </font>
    <font>
      <sz val="10"/>
      <color rgb="FFFF0000"/>
      <name val="Santander text"/>
    </font>
    <font>
      <b/>
      <i/>
      <sz val="12"/>
      <color theme="0"/>
      <name val="Santander Text"/>
    </font>
    <font>
      <b/>
      <sz val="12"/>
      <color rgb="FFFFFFFF"/>
      <name val="Santander Text"/>
      <family val="2"/>
    </font>
    <font>
      <b/>
      <sz val="12"/>
      <color rgb="FF000000"/>
      <name val="Calibri"/>
      <family val="2"/>
    </font>
    <font>
      <b/>
      <sz val="12"/>
      <name val="Santanter text "/>
    </font>
    <font>
      <b/>
      <sz val="11"/>
      <color rgb="FFFF0000"/>
      <name val="Calibri"/>
      <family val="2"/>
      <scheme val="minor"/>
    </font>
    <font>
      <b/>
      <sz val="12"/>
      <color rgb="FF000000"/>
      <name val="Santander Text"/>
      <family val="2"/>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249977111117893"/>
        <bgColor rgb="FF000000"/>
      </patternFill>
    </fill>
    <fill>
      <patternFill patternType="solid">
        <fgColor rgb="FFFFFFFF"/>
        <bgColor indexed="64"/>
      </patternFill>
    </fill>
    <fill>
      <patternFill patternType="solid">
        <fgColor rgb="FFFF0000"/>
        <bgColor rgb="FF000000"/>
      </patternFill>
    </fill>
    <fill>
      <patternFill patternType="solid">
        <fgColor theme="0" tint="-4.9989318521683403E-2"/>
        <bgColor indexed="64"/>
      </patternFill>
    </fill>
    <fill>
      <patternFill patternType="solid">
        <fgColor theme="7"/>
        <bgColor indexed="64"/>
      </patternFill>
    </fill>
  </fills>
  <borders count="31">
    <border>
      <left/>
      <right/>
      <top/>
      <bottom/>
      <diagonal/>
    </border>
    <border>
      <left/>
      <right/>
      <top/>
      <bottom style="medium">
        <color rgb="FF00AAEE"/>
      </bottom>
      <diagonal/>
    </border>
    <border>
      <left/>
      <right/>
      <top/>
      <bottom style="medium">
        <color rgb="FFFF0000"/>
      </bottom>
      <diagonal/>
    </border>
    <border>
      <left/>
      <right/>
      <top/>
      <bottom style="hair">
        <color theme="0" tint="-0.4999847407452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style="thin">
        <color indexed="64"/>
      </right>
      <top/>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right/>
      <top/>
      <bottom style="thin">
        <color rgb="FF000000"/>
      </bottom>
      <diagonal/>
    </border>
    <border>
      <left style="thin">
        <color rgb="FF000000"/>
      </left>
      <right/>
      <top/>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0" borderId="0"/>
    <xf numFmtId="0" fontId="8" fillId="2" borderId="1" applyNumberFormat="0" applyProtection="0">
      <alignment horizontal="left" wrapText="1"/>
    </xf>
    <xf numFmtId="0" fontId="1" fillId="0" borderId="0"/>
    <xf numFmtId="0" fontId="15" fillId="0" borderId="0"/>
    <xf numFmtId="0" fontId="15" fillId="0" borderId="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421">
    <xf numFmtId="0" fontId="0" fillId="0" borderId="0" xfId="0"/>
    <xf numFmtId="17" fontId="4" fillId="2" borderId="0" xfId="0" quotePrefix="1" applyNumberFormat="1" applyFont="1" applyFill="1"/>
    <xf numFmtId="0" fontId="6" fillId="2" borderId="0" xfId="4" applyFont="1" applyFill="1" applyAlignment="1">
      <alignment horizontal="left" vertical="center"/>
    </xf>
    <xf numFmtId="0" fontId="7" fillId="2" borderId="0" xfId="4" applyFont="1" applyFill="1" applyAlignment="1">
      <alignment horizontal="left" vertical="center"/>
    </xf>
    <xf numFmtId="0" fontId="6" fillId="2" borderId="0" xfId="0" applyFont="1" applyFill="1"/>
    <xf numFmtId="0" fontId="6" fillId="2" borderId="0" xfId="0" applyFont="1" applyFill="1" applyAlignment="1">
      <alignment vertical="center"/>
    </xf>
    <xf numFmtId="0" fontId="4" fillId="2" borderId="0" xfId="5" applyFont="1" applyBorder="1" applyAlignment="1">
      <alignment horizontal="left"/>
    </xf>
    <xf numFmtId="0" fontId="7" fillId="2" borderId="0" xfId="6" applyFont="1" applyFill="1" applyAlignment="1">
      <alignment horizontal="left" vertical="center"/>
    </xf>
    <xf numFmtId="0" fontId="0" fillId="2" borderId="0" xfId="0" applyFill="1"/>
    <xf numFmtId="0" fontId="9" fillId="2" borderId="0" xfId="0" applyFont="1" applyFill="1"/>
    <xf numFmtId="0" fontId="9" fillId="2" borderId="0" xfId="3" applyFont="1" applyFill="1" applyAlignment="1" applyProtection="1">
      <alignment horizontal="left" vertical="center"/>
    </xf>
    <xf numFmtId="0" fontId="9" fillId="2" borderId="0" xfId="3" applyFont="1" applyFill="1" applyAlignment="1" applyProtection="1">
      <alignment vertical="center"/>
    </xf>
    <xf numFmtId="0" fontId="10" fillId="2" borderId="2" xfId="5" applyFont="1" applyBorder="1" applyAlignment="1">
      <alignment horizontal="left" vertical="center"/>
    </xf>
    <xf numFmtId="0" fontId="11" fillId="2" borderId="2" xfId="5" applyFont="1" applyBorder="1" applyAlignment="1">
      <alignment horizontal="left" vertical="center"/>
    </xf>
    <xf numFmtId="0" fontId="9" fillId="2" borderId="3" xfId="3" applyFont="1" applyFill="1" applyBorder="1" applyAlignment="1" applyProtection="1">
      <alignment horizontal="left" vertical="center"/>
    </xf>
    <xf numFmtId="0" fontId="9" fillId="2" borderId="3" xfId="3" applyFont="1" applyFill="1" applyBorder="1" applyAlignment="1" applyProtection="1">
      <alignment vertical="center"/>
    </xf>
    <xf numFmtId="0" fontId="12" fillId="2" borderId="3" xfId="3" applyFont="1" applyFill="1" applyBorder="1" applyAlignment="1" applyProtection="1">
      <alignment vertical="center"/>
    </xf>
    <xf numFmtId="0" fontId="9" fillId="2" borderId="0" xfId="3" applyFont="1" applyFill="1" applyBorder="1" applyAlignment="1" applyProtection="1">
      <alignment horizontal="left" vertical="center"/>
    </xf>
    <xf numFmtId="0" fontId="9" fillId="2" borderId="0" xfId="3" applyFont="1" applyFill="1" applyBorder="1" applyAlignment="1" applyProtection="1">
      <alignment vertical="center"/>
    </xf>
    <xf numFmtId="0" fontId="10" fillId="2" borderId="0" xfId="5" applyFont="1" applyBorder="1" applyAlignment="1">
      <alignment horizontal="left" vertical="center"/>
    </xf>
    <xf numFmtId="0" fontId="11" fillId="2" borderId="0" xfId="5" applyFont="1" applyBorder="1" applyAlignment="1">
      <alignment horizontal="left" vertical="center"/>
    </xf>
    <xf numFmtId="0" fontId="9" fillId="2" borderId="0" xfId="3" quotePrefix="1" applyFont="1" applyFill="1" applyAlignment="1" applyProtection="1">
      <alignment horizontal="left" vertical="center" indent="1"/>
    </xf>
    <xf numFmtId="0" fontId="9" fillId="2" borderId="0" xfId="3" applyFont="1" applyFill="1" applyBorder="1" applyAlignment="1" applyProtection="1">
      <alignment vertical="center" wrapText="1"/>
    </xf>
    <xf numFmtId="0" fontId="6" fillId="0" borderId="0" xfId="0" applyFont="1"/>
    <xf numFmtId="0" fontId="4" fillId="3" borderId="0" xfId="0" applyFont="1" applyFill="1"/>
    <xf numFmtId="0" fontId="4" fillId="3" borderId="0" xfId="0" applyFont="1" applyFill="1" applyAlignment="1">
      <alignment horizontal="center"/>
    </xf>
    <xf numFmtId="0" fontId="4" fillId="3" borderId="0" xfId="0" applyFont="1" applyFill="1" applyAlignment="1">
      <alignment horizontal="center" vertical="center" wrapText="1"/>
    </xf>
    <xf numFmtId="0" fontId="13" fillId="2" borderId="0" xfId="3" applyFont="1" applyFill="1" applyAlignment="1" applyProtection="1">
      <alignment horizontal="left" vertical="center"/>
    </xf>
    <xf numFmtId="0" fontId="13" fillId="2" borderId="0" xfId="3" quotePrefix="1" applyFont="1" applyFill="1" applyAlignment="1" applyProtection="1">
      <alignment horizontal="left" vertical="center" indent="1"/>
    </xf>
    <xf numFmtId="0" fontId="14" fillId="0" borderId="0" xfId="0" applyFont="1" applyAlignment="1">
      <alignment vertical="top" wrapText="1"/>
    </xf>
    <xf numFmtId="0" fontId="12" fillId="2" borderId="0" xfId="3" applyFont="1" applyFill="1" applyBorder="1" applyAlignment="1" applyProtection="1">
      <alignment vertical="center"/>
    </xf>
    <xf numFmtId="0" fontId="15" fillId="0" borderId="0" xfId="7" applyAlignment="1">
      <alignment vertical="center"/>
    </xf>
    <xf numFmtId="0" fontId="15" fillId="0" borderId="0" xfId="7" applyAlignment="1">
      <alignment vertical="center" wrapText="1"/>
    </xf>
    <xf numFmtId="0" fontId="16" fillId="0" borderId="0" xfId="7" applyFont="1" applyAlignment="1">
      <alignment vertical="center"/>
    </xf>
    <xf numFmtId="0" fontId="4" fillId="0" borderId="0" xfId="8" applyFont="1"/>
    <xf numFmtId="0" fontId="17" fillId="0" borderId="0" xfId="8" applyFont="1" applyAlignment="1">
      <alignment vertical="center"/>
    </xf>
    <xf numFmtId="0" fontId="18" fillId="0" borderId="0" xfId="7" applyFont="1" applyAlignment="1">
      <alignment vertical="center"/>
    </xf>
    <xf numFmtId="0" fontId="19" fillId="0" borderId="0" xfId="8" applyFont="1" applyAlignment="1">
      <alignment vertical="center" wrapText="1"/>
    </xf>
    <xf numFmtId="0" fontId="19" fillId="0" borderId="0" xfId="8" applyFont="1" applyAlignment="1">
      <alignment vertical="center"/>
    </xf>
    <xf numFmtId="0" fontId="20" fillId="0" borderId="0" xfId="7" applyFont="1" applyAlignment="1">
      <alignment vertical="center"/>
    </xf>
    <xf numFmtId="0" fontId="18" fillId="0" borderId="4" xfId="7" applyFont="1" applyBorder="1" applyAlignment="1">
      <alignment vertical="center" wrapText="1"/>
    </xf>
    <xf numFmtId="17" fontId="21" fillId="3" borderId="5" xfId="7" quotePrefix="1" applyNumberFormat="1" applyFont="1" applyFill="1" applyBorder="1" applyAlignment="1">
      <alignment horizontal="center" vertical="center"/>
    </xf>
    <xf numFmtId="0" fontId="21" fillId="3" borderId="5" xfId="7" applyFont="1" applyFill="1" applyBorder="1" applyAlignment="1">
      <alignment horizontal="left" vertical="center"/>
    </xf>
    <xf numFmtId="0" fontId="22" fillId="3" borderId="5" xfId="7" applyFont="1" applyFill="1" applyBorder="1" applyAlignment="1">
      <alignment horizontal="center" vertical="center"/>
    </xf>
    <xf numFmtId="0" fontId="18" fillId="0" borderId="5" xfId="7" applyFont="1" applyBorder="1" applyAlignment="1">
      <alignment horizontal="left" vertical="center" wrapText="1"/>
    </xf>
    <xf numFmtId="3" fontId="18" fillId="0" borderId="5" xfId="0" applyNumberFormat="1" applyFont="1" applyBorder="1" applyAlignment="1">
      <alignment horizontal="right"/>
    </xf>
    <xf numFmtId="0" fontId="18" fillId="4" borderId="5" xfId="7" applyFont="1" applyFill="1" applyBorder="1" applyAlignment="1">
      <alignment horizontal="left" vertical="center" wrapText="1"/>
    </xf>
    <xf numFmtId="3" fontId="18" fillId="0" borderId="5" xfId="0" applyNumberFormat="1" applyFont="1" applyBorder="1"/>
    <xf numFmtId="10" fontId="20" fillId="0" borderId="0" xfId="10" applyNumberFormat="1" applyFont="1" applyFill="1" applyAlignment="1">
      <alignment vertical="center"/>
    </xf>
    <xf numFmtId="10" fontId="20" fillId="0" borderId="0" xfId="9" applyNumberFormat="1" applyFont="1" applyAlignment="1">
      <alignment vertical="center"/>
    </xf>
    <xf numFmtId="3" fontId="20" fillId="0" borderId="0" xfId="7" applyNumberFormat="1" applyFont="1" applyAlignment="1">
      <alignment vertical="center"/>
    </xf>
    <xf numFmtId="10" fontId="20" fillId="0" borderId="0" xfId="7" applyNumberFormat="1" applyFont="1" applyAlignment="1">
      <alignment vertical="center"/>
    </xf>
    <xf numFmtId="0" fontId="18" fillId="2" borderId="5" xfId="7" applyFont="1" applyFill="1" applyBorder="1" applyAlignment="1">
      <alignment horizontal="left" vertical="center" wrapText="1"/>
    </xf>
    <xf numFmtId="0" fontId="25" fillId="0" borderId="0" xfId="7" applyFont="1" applyAlignment="1">
      <alignment vertical="center"/>
    </xf>
    <xf numFmtId="0" fontId="20" fillId="0" borderId="6" xfId="7" applyFont="1" applyBorder="1" applyAlignment="1">
      <alignment vertical="center" wrapText="1"/>
    </xf>
    <xf numFmtId="10" fontId="25" fillId="0" borderId="0" xfId="10" applyNumberFormat="1" applyFont="1" applyFill="1" applyAlignment="1">
      <alignment vertical="center"/>
    </xf>
    <xf numFmtId="10" fontId="25" fillId="0" borderId="6" xfId="10" applyNumberFormat="1" applyFont="1" applyFill="1" applyBorder="1" applyAlignment="1">
      <alignment vertical="center" wrapText="1"/>
    </xf>
    <xf numFmtId="9" fontId="25" fillId="0" borderId="0" xfId="10" applyFont="1" applyFill="1" applyAlignment="1">
      <alignment vertical="center"/>
    </xf>
    <xf numFmtId="0" fontId="5" fillId="5" borderId="0" xfId="0" applyFont="1" applyFill="1" applyAlignment="1">
      <alignment vertical="center" wrapText="1"/>
    </xf>
    <xf numFmtId="0" fontId="18" fillId="0" borderId="0" xfId="7" applyFont="1" applyAlignment="1">
      <alignment horizontal="left" vertical="center" wrapText="1"/>
    </xf>
    <xf numFmtId="0" fontId="5" fillId="0" borderId="0" xfId="0" applyFont="1" applyAlignment="1">
      <alignment vertical="center" wrapText="1"/>
    </xf>
    <xf numFmtId="0" fontId="6" fillId="5" borderId="0" xfId="0" applyFont="1" applyFill="1" applyAlignment="1">
      <alignment vertical="center" wrapText="1"/>
    </xf>
    <xf numFmtId="0" fontId="6" fillId="0" borderId="0" xfId="0" applyFont="1" applyAlignment="1">
      <alignment vertical="center" wrapText="1"/>
    </xf>
    <xf numFmtId="0" fontId="18" fillId="2" borderId="0" xfId="7" applyFont="1" applyFill="1" applyAlignment="1">
      <alignment horizontal="right" vertical="center" wrapText="1"/>
    </xf>
    <xf numFmtId="0" fontId="23" fillId="0" borderId="0" xfId="0" applyFont="1"/>
    <xf numFmtId="0" fontId="18" fillId="2" borderId="0" xfId="7" applyFont="1" applyFill="1" applyAlignment="1">
      <alignment horizontal="left" vertical="center" wrapText="1"/>
    </xf>
    <xf numFmtId="0" fontId="22" fillId="3" borderId="5" xfId="7"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vertical="center" wrapText="1"/>
    </xf>
    <xf numFmtId="0" fontId="20" fillId="2" borderId="0" xfId="7" applyFont="1" applyFill="1" applyAlignment="1">
      <alignment horizontal="left" vertical="center" wrapText="1"/>
    </xf>
    <xf numFmtId="0" fontId="27" fillId="3" borderId="5" xfId="7" applyFont="1" applyFill="1" applyBorder="1" applyAlignment="1">
      <alignment horizontal="left" vertical="center" wrapText="1"/>
    </xf>
    <xf numFmtId="41" fontId="27" fillId="3" borderId="5" xfId="1" applyFont="1" applyFill="1" applyBorder="1" applyAlignment="1">
      <alignment horizontal="left" vertical="center" wrapText="1"/>
    </xf>
    <xf numFmtId="0" fontId="18" fillId="2" borderId="5" xfId="7" applyFont="1" applyFill="1" applyBorder="1" applyAlignment="1">
      <alignment horizontal="left" vertical="center" wrapText="1" indent="1"/>
    </xf>
    <xf numFmtId="41" fontId="18" fillId="2" borderId="5" xfId="1" applyFont="1" applyFill="1" applyBorder="1" applyAlignment="1">
      <alignment horizontal="left" vertical="center" wrapText="1"/>
    </xf>
    <xf numFmtId="41" fontId="13" fillId="0" borderId="0" xfId="0" applyNumberFormat="1" applyFont="1" applyAlignment="1">
      <alignment vertical="center" wrapText="1"/>
    </xf>
    <xf numFmtId="0" fontId="24" fillId="5" borderId="5" xfId="0" applyFont="1" applyFill="1" applyBorder="1" applyAlignment="1">
      <alignment vertical="center" wrapText="1"/>
    </xf>
    <xf numFmtId="0" fontId="18" fillId="4" borderId="5" xfId="7" applyFont="1" applyFill="1" applyBorder="1" applyAlignment="1">
      <alignment horizontal="left" vertical="center" wrapText="1" indent="1"/>
    </xf>
    <xf numFmtId="41" fontId="18" fillId="4" borderId="5" xfId="7" applyNumberFormat="1" applyFont="1" applyFill="1" applyBorder="1" applyAlignment="1">
      <alignment horizontal="left" vertical="center" wrapText="1"/>
    </xf>
    <xf numFmtId="41" fontId="18" fillId="2" borderId="5" xfId="7" applyNumberFormat="1" applyFont="1" applyFill="1" applyBorder="1" applyAlignment="1">
      <alignment horizontal="left" vertical="center" wrapText="1"/>
    </xf>
    <xf numFmtId="3" fontId="29" fillId="5" borderId="0" xfId="0" applyNumberFormat="1" applyFont="1" applyFill="1" applyAlignment="1">
      <alignment vertical="center" wrapText="1"/>
    </xf>
    <xf numFmtId="41" fontId="29" fillId="5" borderId="0" xfId="0" applyNumberFormat="1" applyFont="1" applyFill="1" applyAlignment="1">
      <alignment vertical="center" wrapText="1"/>
    </xf>
    <xf numFmtId="0" fontId="29" fillId="5" borderId="0" xfId="0" applyFont="1" applyFill="1" applyAlignment="1">
      <alignment vertical="center" wrapText="1"/>
    </xf>
    <xf numFmtId="0" fontId="5" fillId="5" borderId="0" xfId="0" applyFont="1" applyFill="1" applyAlignment="1">
      <alignment vertical="center"/>
    </xf>
    <xf numFmtId="0" fontId="30" fillId="0" borderId="0" xfId="8" applyFont="1"/>
    <xf numFmtId="0" fontId="31" fillId="0" borderId="0" xfId="8" applyFont="1"/>
    <xf numFmtId="0" fontId="18" fillId="0" borderId="0" xfId="8" applyFont="1"/>
    <xf numFmtId="0" fontId="9" fillId="0" borderId="0" xfId="0" applyFont="1"/>
    <xf numFmtId="0" fontId="9" fillId="0" borderId="0" xfId="0" applyFont="1" applyAlignment="1">
      <alignment vertical="center"/>
    </xf>
    <xf numFmtId="41" fontId="32" fillId="0" borderId="0" xfId="8" applyNumberFormat="1" applyFont="1"/>
    <xf numFmtId="0" fontId="21" fillId="3" borderId="5" xfId="7" applyFont="1" applyFill="1" applyBorder="1" applyAlignment="1">
      <alignment horizontal="left" vertical="center" wrapText="1"/>
    </xf>
    <xf numFmtId="0" fontId="26" fillId="0" borderId="0" xfId="0" applyFont="1"/>
    <xf numFmtId="0" fontId="24" fillId="0" borderId="0" xfId="0" applyFont="1"/>
    <xf numFmtId="0" fontId="34" fillId="0" borderId="0" xfId="0" applyFont="1"/>
    <xf numFmtId="164" fontId="26" fillId="0" borderId="0" xfId="10" applyNumberFormat="1" applyFont="1"/>
    <xf numFmtId="0" fontId="4" fillId="0" borderId="0" xfId="8" applyFont="1" applyAlignment="1">
      <alignment vertical="center"/>
    </xf>
    <xf numFmtId="0" fontId="16" fillId="0" borderId="0" xfId="0" applyFont="1"/>
    <xf numFmtId="0" fontId="36" fillId="0" borderId="0" xfId="7" applyFont="1" applyAlignment="1">
      <alignment horizontal="left" vertical="center" wrapText="1"/>
    </xf>
    <xf numFmtId="0" fontId="9" fillId="0" borderId="5" xfId="0" applyFont="1" applyBorder="1"/>
    <xf numFmtId="0" fontId="38" fillId="0" borderId="5" xfId="0" applyFont="1" applyBorder="1" applyAlignment="1">
      <alignment wrapText="1"/>
    </xf>
    <xf numFmtId="10" fontId="9" fillId="0" borderId="5" xfId="10" applyNumberFormat="1" applyFont="1" applyBorder="1"/>
    <xf numFmtId="41" fontId="0" fillId="0" borderId="0" xfId="0" applyNumberFormat="1"/>
    <xf numFmtId="0" fontId="0" fillId="0" borderId="0" xfId="0" applyAlignment="1">
      <alignment vertical="center" wrapText="1"/>
    </xf>
    <xf numFmtId="0" fontId="40" fillId="3" borderId="10" xfId="0" applyFont="1" applyFill="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41" fillId="6" borderId="10" xfId="0" applyFont="1" applyFill="1" applyBorder="1" applyAlignment="1">
      <alignment vertical="center" wrapText="1"/>
    </xf>
    <xf numFmtId="0" fontId="0" fillId="0" borderId="10" xfId="0" applyBorder="1" applyAlignment="1">
      <alignment horizontal="left" vertical="center" wrapText="1" indent="1"/>
    </xf>
    <xf numFmtId="0" fontId="0" fillId="0" borderId="0" xfId="0" applyAlignment="1">
      <alignment horizontal="right" vertical="center" wrapText="1"/>
    </xf>
    <xf numFmtId="0" fontId="42" fillId="6" borderId="10" xfId="0" applyFont="1" applyFill="1" applyBorder="1" applyAlignment="1">
      <alignment vertical="center" wrapText="1"/>
    </xf>
    <xf numFmtId="0" fontId="43" fillId="0" borderId="10" xfId="0" applyFont="1" applyBorder="1" applyAlignment="1">
      <alignment vertical="center" wrapText="1"/>
    </xf>
    <xf numFmtId="17" fontId="21" fillId="3" borderId="5" xfId="7" quotePrefix="1" applyNumberFormat="1" applyFont="1" applyFill="1" applyBorder="1" applyAlignment="1">
      <alignment horizontal="center" vertical="center" wrapText="1"/>
    </xf>
    <xf numFmtId="0" fontId="44" fillId="0" borderId="5" xfId="7" applyFont="1" applyBorder="1" applyAlignment="1">
      <alignment horizontal="left" vertical="center" wrapText="1"/>
    </xf>
    <xf numFmtId="0" fontId="9" fillId="0" borderId="10" xfId="0" applyFont="1" applyBorder="1" applyAlignment="1">
      <alignment vertical="center" wrapText="1"/>
    </xf>
    <xf numFmtId="0" fontId="45" fillId="6" borderId="10" xfId="0" applyFont="1" applyFill="1" applyBorder="1" applyAlignment="1">
      <alignment vertical="center" wrapText="1"/>
    </xf>
    <xf numFmtId="0" fontId="38" fillId="0" borderId="10" xfId="0" applyFont="1" applyBorder="1" applyAlignment="1">
      <alignment vertical="center" wrapText="1"/>
    </xf>
    <xf numFmtId="0" fontId="22" fillId="3" borderId="5" xfId="7" applyFont="1" applyFill="1" applyBorder="1" applyAlignment="1">
      <alignment horizontal="left" vertical="center"/>
    </xf>
    <xf numFmtId="0" fontId="46" fillId="6" borderId="10" xfId="0" applyFont="1" applyFill="1" applyBorder="1" applyAlignment="1">
      <alignment vertical="center" wrapText="1"/>
    </xf>
    <xf numFmtId="0" fontId="47" fillId="0" borderId="10" xfId="0" applyFont="1" applyBorder="1" applyAlignment="1">
      <alignment vertical="center" wrapText="1"/>
    </xf>
    <xf numFmtId="0" fontId="48" fillId="0" borderId="0" xfId="7" applyFont="1" applyAlignment="1">
      <alignment vertical="center"/>
    </xf>
    <xf numFmtId="0" fontId="49" fillId="0" borderId="0" xfId="7" applyFont="1" applyAlignment="1">
      <alignment vertical="center"/>
    </xf>
    <xf numFmtId="3" fontId="23" fillId="0" borderId="10" xfId="0" applyNumberFormat="1" applyFont="1" applyBorder="1" applyAlignment="1">
      <alignment horizontal="center" vertical="center" wrapText="1"/>
    </xf>
    <xf numFmtId="0" fontId="23" fillId="0" borderId="10" xfId="0" applyFont="1" applyBorder="1" applyAlignment="1">
      <alignment vertical="center" wrapText="1"/>
    </xf>
    <xf numFmtId="3" fontId="33" fillId="0" borderId="10" xfId="0" applyNumberFormat="1" applyFont="1" applyBorder="1" applyAlignment="1">
      <alignment horizontal="center" vertical="center" wrapText="1"/>
    </xf>
    <xf numFmtId="0" fontId="39" fillId="6" borderId="10" xfId="0" applyFont="1" applyFill="1" applyBorder="1" applyAlignment="1">
      <alignment horizontal="center" vertical="center" wrapText="1"/>
    </xf>
    <xf numFmtId="0" fontId="39" fillId="6" borderId="10" xfId="0" applyFont="1" applyFill="1" applyBorder="1" applyAlignment="1">
      <alignment vertical="center" wrapText="1"/>
    </xf>
    <xf numFmtId="1" fontId="33" fillId="0" borderId="10"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23" fillId="0" borderId="10" xfId="0" applyNumberFormat="1" applyFont="1" applyBorder="1" applyAlignment="1">
      <alignment horizontal="center" vertical="center" wrapText="1"/>
    </xf>
    <xf numFmtId="10" fontId="23" fillId="7" borderId="10" xfId="0" applyNumberFormat="1" applyFont="1" applyFill="1" applyBorder="1" applyAlignment="1">
      <alignment horizontal="center" vertical="center" wrapText="1"/>
    </xf>
    <xf numFmtId="3" fontId="23" fillId="0" borderId="0" xfId="0" applyNumberFormat="1" applyFont="1" applyAlignment="1">
      <alignment horizontal="center" vertical="center" wrapText="1"/>
    </xf>
    <xf numFmtId="0" fontId="23" fillId="0" borderId="0" xfId="0" applyFont="1" applyAlignment="1">
      <alignment vertical="center" wrapText="1"/>
    </xf>
    <xf numFmtId="0" fontId="50" fillId="3" borderId="10" xfId="0" applyFont="1" applyFill="1" applyBorder="1" applyAlignment="1">
      <alignment horizontal="center" vertical="center" wrapText="1"/>
    </xf>
    <xf numFmtId="0" fontId="50" fillId="3" borderId="10" xfId="0" applyFont="1" applyFill="1" applyBorder="1" applyAlignment="1">
      <alignment vertical="center" wrapText="1"/>
    </xf>
    <xf numFmtId="0" fontId="45" fillId="6" borderId="10" xfId="0" applyFont="1" applyFill="1" applyBorder="1" applyAlignment="1">
      <alignment horizontal="left" vertical="center" wrapText="1"/>
    </xf>
    <xf numFmtId="0" fontId="22" fillId="3" borderId="5" xfId="7" applyFont="1" applyFill="1" applyBorder="1" applyAlignment="1">
      <alignment horizontal="left" vertical="center" wrapText="1"/>
    </xf>
    <xf numFmtId="3"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3" fontId="38" fillId="0" borderId="10" xfId="0" applyNumberFormat="1" applyFont="1" applyBorder="1" applyAlignment="1">
      <alignment horizontal="center" vertical="center" wrapText="1"/>
    </xf>
    <xf numFmtId="0" fontId="36" fillId="4" borderId="5" xfId="7" applyFont="1" applyFill="1" applyBorder="1" applyAlignment="1">
      <alignment horizontal="left" vertical="center"/>
    </xf>
    <xf numFmtId="0" fontId="36" fillId="0" borderId="5" xfId="7" applyFont="1" applyBorder="1" applyAlignment="1">
      <alignment horizontal="left" vertical="center"/>
    </xf>
    <xf numFmtId="0" fontId="45" fillId="6" borderId="10" xfId="0" applyFont="1" applyFill="1" applyBorder="1" applyAlignment="1">
      <alignment horizontal="center" vertical="center" wrapText="1"/>
    </xf>
    <xf numFmtId="10" fontId="36" fillId="0" borderId="5" xfId="10" applyNumberFormat="1" applyFont="1" applyBorder="1" applyAlignment="1">
      <alignment horizontal="right" vertical="center" wrapText="1"/>
    </xf>
    <xf numFmtId="1" fontId="38" fillId="0" borderId="10" xfId="0" applyNumberFormat="1" applyFont="1" applyBorder="1" applyAlignment="1">
      <alignment horizontal="center" vertical="center" wrapText="1"/>
    </xf>
    <xf numFmtId="10" fontId="38" fillId="0" borderId="10"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0" fontId="45" fillId="8" borderId="10" xfId="0" applyFont="1" applyFill="1" applyBorder="1" applyAlignment="1">
      <alignment vertical="center" wrapText="1"/>
    </xf>
    <xf numFmtId="0" fontId="45" fillId="8" borderId="10" xfId="0" applyFont="1" applyFill="1" applyBorder="1" applyAlignment="1">
      <alignment horizontal="center" vertical="center" wrapText="1"/>
    </xf>
    <xf numFmtId="3" fontId="44" fillId="0" borderId="5" xfId="0" applyNumberFormat="1" applyFont="1" applyBorder="1"/>
    <xf numFmtId="0" fontId="40" fillId="3" borderId="10" xfId="0" applyFont="1" applyFill="1" applyBorder="1" applyAlignment="1">
      <alignment wrapText="1"/>
    </xf>
    <xf numFmtId="3" fontId="0" fillId="0" borderId="10" xfId="0" applyNumberFormat="1" applyBorder="1"/>
    <xf numFmtId="3" fontId="0" fillId="0" borderId="10" xfId="0" applyNumberFormat="1" applyBorder="1" applyAlignment="1">
      <alignment vertical="center"/>
    </xf>
    <xf numFmtId="3" fontId="2" fillId="0" borderId="10" xfId="0" applyNumberFormat="1" applyFont="1" applyBorder="1"/>
    <xf numFmtId="3" fontId="0" fillId="0" borderId="10" xfId="0" applyNumberFormat="1" applyBorder="1" applyAlignment="1">
      <alignment horizontal="right"/>
    </xf>
    <xf numFmtId="0" fontId="9" fillId="0" borderId="10" xfId="0" applyFont="1" applyBorder="1" applyAlignment="1">
      <alignment horizontal="left" wrapText="1" indent="1"/>
    </xf>
    <xf numFmtId="0" fontId="9" fillId="0" borderId="10" xfId="0" applyFont="1" applyBorder="1" applyAlignment="1">
      <alignment wrapText="1"/>
    </xf>
    <xf numFmtId="0" fontId="38" fillId="0" borderId="10" xfId="0" applyFont="1" applyBorder="1" applyAlignment="1">
      <alignment wrapText="1"/>
    </xf>
    <xf numFmtId="0" fontId="37" fillId="3" borderId="10" xfId="0" applyFont="1" applyFill="1" applyBorder="1" applyAlignment="1">
      <alignment wrapText="1"/>
    </xf>
    <xf numFmtId="0" fontId="45" fillId="0" borderId="10" xfId="0" applyFont="1" applyBorder="1" applyAlignment="1">
      <alignment horizontal="left" wrapText="1" indent="1"/>
    </xf>
    <xf numFmtId="0" fontId="9" fillId="0" borderId="10" xfId="0" applyFont="1" applyBorder="1" applyAlignment="1">
      <alignment horizontal="left" wrapText="1"/>
    </xf>
    <xf numFmtId="0" fontId="22" fillId="3" borderId="10" xfId="0" applyFont="1" applyFill="1" applyBorder="1" applyAlignment="1">
      <alignment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18" fillId="0" borderId="0" xfId="7" applyFont="1" applyAlignment="1">
      <alignment horizontal="center" vertical="center"/>
    </xf>
    <xf numFmtId="0" fontId="9" fillId="0" borderId="0" xfId="0" applyFont="1" applyAlignment="1">
      <alignment horizontal="right" vertical="center"/>
    </xf>
    <xf numFmtId="0" fontId="18" fillId="0" borderId="0" xfId="7" applyFont="1" applyAlignment="1">
      <alignment horizontal="right" vertical="center" wrapText="1"/>
    </xf>
    <xf numFmtId="0" fontId="49" fillId="0" borderId="11" xfId="0" applyFont="1" applyBorder="1"/>
    <xf numFmtId="0" fontId="0" fillId="0" borderId="0" xfId="0" applyAlignment="1">
      <alignment vertical="center"/>
    </xf>
    <xf numFmtId="0" fontId="52" fillId="0" borderId="0" xfId="0" applyFont="1" applyAlignment="1">
      <alignment vertical="center"/>
    </xf>
    <xf numFmtId="0" fontId="52" fillId="2" borderId="0" xfId="0" applyFont="1" applyFill="1" applyAlignment="1">
      <alignment vertical="center"/>
    </xf>
    <xf numFmtId="0" fontId="53" fillId="3" borderId="10" xfId="0" applyFont="1" applyFill="1" applyBorder="1"/>
    <xf numFmtId="0" fontId="54" fillId="0" borderId="10" xfId="0" applyFont="1" applyBorder="1" applyAlignment="1">
      <alignment vertical="center" wrapText="1"/>
    </xf>
    <xf numFmtId="0" fontId="52" fillId="0" borderId="10" xfId="0" applyFont="1" applyBorder="1" applyAlignment="1">
      <alignment horizontal="left" vertical="center" wrapText="1" indent="1"/>
    </xf>
    <xf numFmtId="3" fontId="55" fillId="0" borderId="10" xfId="0" applyNumberFormat="1" applyFont="1" applyBorder="1" applyAlignment="1">
      <alignment horizontal="center" vertical="center" wrapText="1"/>
    </xf>
    <xf numFmtId="0" fontId="52" fillId="0" borderId="10" xfId="0" applyFont="1" applyBorder="1" applyAlignment="1">
      <alignment horizontal="center" vertical="center"/>
    </xf>
    <xf numFmtId="3" fontId="53" fillId="3" borderId="10" xfId="0" applyNumberFormat="1" applyFont="1" applyFill="1" applyBorder="1" applyAlignment="1">
      <alignment horizontal="center" vertical="center" wrapText="1"/>
    </xf>
    <xf numFmtId="0" fontId="53" fillId="3" borderId="10" xfId="0" applyFont="1" applyFill="1" applyBorder="1" applyAlignment="1">
      <alignment horizontal="center" vertical="center"/>
    </xf>
    <xf numFmtId="0" fontId="56" fillId="0" borderId="0" xfId="0" applyFont="1" applyAlignment="1">
      <alignment vertical="center"/>
    </xf>
    <xf numFmtId="0" fontId="52" fillId="0" borderId="10" xfId="0" applyFont="1" applyBorder="1" applyAlignment="1">
      <alignment vertical="center" wrapText="1"/>
    </xf>
    <xf numFmtId="10" fontId="54" fillId="0" borderId="10" xfId="0" applyNumberFormat="1" applyFont="1" applyBorder="1" applyAlignment="1">
      <alignment horizontal="center" vertical="center"/>
    </xf>
    <xf numFmtId="0" fontId="9" fillId="0" borderId="5" xfId="0" applyFont="1" applyBorder="1" applyAlignment="1">
      <alignment vertical="center"/>
    </xf>
    <xf numFmtId="0" fontId="9" fillId="0" borderId="5" xfId="0" applyFont="1" applyBorder="1" applyAlignment="1">
      <alignment horizontal="left" vertical="center" wrapText="1"/>
    </xf>
    <xf numFmtId="0" fontId="38" fillId="0" borderId="5" xfId="0" applyFont="1" applyBorder="1" applyAlignment="1">
      <alignment vertical="center"/>
    </xf>
    <xf numFmtId="3" fontId="61" fillId="0" borderId="5" xfId="0" applyNumberFormat="1" applyFont="1" applyBorder="1" applyAlignment="1">
      <alignment horizontal="center" vertical="center"/>
    </xf>
    <xf numFmtId="3" fontId="61" fillId="0" borderId="5" xfId="0" applyNumberFormat="1" applyFont="1" applyBorder="1" applyAlignment="1">
      <alignment horizontal="center" vertical="center" wrapText="1"/>
    </xf>
    <xf numFmtId="3" fontId="61" fillId="9" borderId="5" xfId="0" applyNumberFormat="1" applyFont="1" applyFill="1" applyBorder="1" applyAlignment="1">
      <alignment horizontal="center" vertical="center" wrapText="1"/>
    </xf>
    <xf numFmtId="3" fontId="61" fillId="9" borderId="5" xfId="0" applyNumberFormat="1" applyFont="1" applyFill="1" applyBorder="1" applyAlignment="1">
      <alignment horizontal="center" vertical="center"/>
    </xf>
    <xf numFmtId="3" fontId="62" fillId="0" borderId="5" xfId="0" applyNumberFormat="1" applyFont="1" applyBorder="1" applyAlignment="1">
      <alignment horizontal="center" vertical="center"/>
    </xf>
    <xf numFmtId="3" fontId="62" fillId="0" borderId="5" xfId="0" applyNumberFormat="1" applyFont="1" applyBorder="1" applyAlignment="1">
      <alignment horizontal="center" vertical="center" wrapText="1"/>
    </xf>
    <xf numFmtId="41" fontId="9" fillId="0" borderId="5" xfId="11" applyFont="1" applyBorder="1"/>
    <xf numFmtId="41" fontId="38" fillId="0" borderId="5" xfId="11" applyFont="1" applyBorder="1"/>
    <xf numFmtId="0" fontId="58" fillId="0" borderId="0" xfId="0" applyFont="1" applyAlignment="1">
      <alignment horizontal="center" vertical="center"/>
    </xf>
    <xf numFmtId="0" fontId="59" fillId="0" borderId="0" xfId="0" applyFont="1" applyAlignment="1">
      <alignment horizontal="center"/>
    </xf>
    <xf numFmtId="0" fontId="59" fillId="0" borderId="0" xfId="0" applyFont="1" applyAlignment="1">
      <alignment horizontal="center" vertical="center"/>
    </xf>
    <xf numFmtId="0" fontId="9" fillId="0" borderId="0" xfId="0" applyFont="1" applyAlignment="1">
      <alignment horizontal="right"/>
    </xf>
    <xf numFmtId="0" fontId="37" fillId="0" borderId="0" xfId="0" applyFont="1" applyAlignment="1">
      <alignment horizontal="right"/>
    </xf>
    <xf numFmtId="0" fontId="61" fillId="0" borderId="0" xfId="0" applyFont="1" applyAlignment="1">
      <alignment horizontal="right"/>
    </xf>
    <xf numFmtId="0" fontId="64" fillId="0" borderId="0" xfId="0" applyFont="1" applyAlignment="1">
      <alignment horizontal="right" vertical="center"/>
    </xf>
    <xf numFmtId="0" fontId="65" fillId="0" borderId="0" xfId="0" applyFont="1"/>
    <xf numFmtId="0" fontId="0" fillId="3" borderId="0" xfId="0" applyFill="1"/>
    <xf numFmtId="17" fontId="66" fillId="10" borderId="10" xfId="0" applyNumberFormat="1"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18" fillId="2" borderId="0" xfId="7" applyFont="1" applyFill="1" applyAlignment="1">
      <alignment horizontal="left" wrapText="1"/>
    </xf>
    <xf numFmtId="0" fontId="9" fillId="0" borderId="10" xfId="0" applyFont="1" applyBorder="1" applyAlignment="1">
      <alignment horizontal="left" vertical="center" wrapText="1" indent="1"/>
    </xf>
    <xf numFmtId="0" fontId="18" fillId="0" borderId="5" xfId="7" applyFont="1" applyBorder="1" applyAlignment="1">
      <alignment horizontal="left" vertical="center" wrapText="1" indent="1"/>
    </xf>
    <xf numFmtId="0" fontId="45" fillId="6" borderId="10" xfId="0" applyFont="1" applyFill="1" applyBorder="1" applyAlignment="1">
      <alignment horizontal="left" vertical="center" wrapText="1" indent="1"/>
    </xf>
    <xf numFmtId="0" fontId="18" fillId="0" borderId="0" xfId="7" applyFont="1" applyAlignment="1">
      <alignment horizontal="right" vertical="center"/>
    </xf>
    <xf numFmtId="0" fontId="36" fillId="0" borderId="0" xfId="7" applyFont="1" applyAlignment="1">
      <alignment vertical="center"/>
    </xf>
    <xf numFmtId="0" fontId="36" fillId="0" borderId="4" xfId="7" applyFont="1" applyBorder="1" applyAlignment="1">
      <alignment vertical="center" wrapText="1"/>
    </xf>
    <xf numFmtId="17" fontId="22" fillId="3" borderId="5" xfId="7" quotePrefix="1" applyNumberFormat="1" applyFont="1" applyFill="1" applyBorder="1" applyAlignment="1">
      <alignment horizontal="center" vertical="center"/>
    </xf>
    <xf numFmtId="0" fontId="67" fillId="0" borderId="0" xfId="7" applyFont="1" applyAlignment="1">
      <alignment vertical="center"/>
    </xf>
    <xf numFmtId="0" fontId="36" fillId="0" borderId="5" xfId="7" applyFont="1" applyBorder="1" applyAlignment="1">
      <alignment horizontal="left" vertical="center" wrapText="1"/>
    </xf>
    <xf numFmtId="3" fontId="36" fillId="0" borderId="5" xfId="0" applyNumberFormat="1" applyFont="1" applyBorder="1" applyAlignment="1">
      <alignment horizontal="right" vertical="center"/>
    </xf>
    <xf numFmtId="0" fontId="36" fillId="4" borderId="5" xfId="7" applyFont="1" applyFill="1" applyBorder="1" applyAlignment="1">
      <alignment horizontal="left" vertical="center" wrapText="1"/>
    </xf>
    <xf numFmtId="0" fontId="9" fillId="4" borderId="5" xfId="0" applyFont="1" applyFill="1" applyBorder="1" applyAlignment="1">
      <alignment vertical="center"/>
    </xf>
    <xf numFmtId="3" fontId="36" fillId="0" borderId="5" xfId="0" applyNumberFormat="1" applyFont="1" applyBorder="1" applyAlignment="1">
      <alignment vertical="center"/>
    </xf>
    <xf numFmtId="0" fontId="36" fillId="3" borderId="5" xfId="7" applyFont="1" applyFill="1" applyBorder="1" applyAlignment="1">
      <alignment vertical="center"/>
    </xf>
    <xf numFmtId="10" fontId="36" fillId="0" borderId="5" xfId="9" applyNumberFormat="1" applyFont="1" applyBorder="1" applyAlignment="1">
      <alignment horizontal="right" vertical="center"/>
    </xf>
    <xf numFmtId="10" fontId="36" fillId="4" borderId="5" xfId="9" applyNumberFormat="1" applyFont="1" applyFill="1" applyBorder="1" applyAlignment="1">
      <alignment horizontal="right" vertical="center"/>
    </xf>
    <xf numFmtId="10" fontId="36" fillId="0" borderId="5" xfId="9" applyNumberFormat="1" applyFont="1" applyFill="1" applyBorder="1" applyAlignment="1">
      <alignment horizontal="right" vertical="center"/>
    </xf>
    <xf numFmtId="10" fontId="67" fillId="0" borderId="0" xfId="10" applyNumberFormat="1" applyFont="1" applyFill="1" applyAlignment="1">
      <alignment vertical="center"/>
    </xf>
    <xf numFmtId="10" fontId="36" fillId="0" borderId="5" xfId="10" applyNumberFormat="1" applyFont="1" applyFill="1" applyBorder="1" applyAlignment="1">
      <alignment horizontal="right" vertical="center"/>
    </xf>
    <xf numFmtId="10" fontId="36" fillId="0" borderId="5" xfId="9" applyNumberFormat="1" applyFont="1" applyFill="1" applyBorder="1" applyAlignment="1">
      <alignment vertical="center"/>
    </xf>
    <xf numFmtId="10" fontId="67" fillId="0" borderId="0" xfId="7" applyNumberFormat="1" applyFont="1" applyAlignment="1">
      <alignment vertical="center"/>
    </xf>
    <xf numFmtId="0" fontId="63" fillId="0" borderId="0" xfId="0" applyFont="1" applyAlignment="1">
      <alignment vertical="center"/>
    </xf>
    <xf numFmtId="0" fontId="36" fillId="2" borderId="5" xfId="7" applyFont="1" applyFill="1" applyBorder="1" applyAlignment="1">
      <alignment horizontal="left" vertical="center" wrapText="1"/>
    </xf>
    <xf numFmtId="3" fontId="9" fillId="2" borderId="5" xfId="0" applyNumberFormat="1" applyFont="1" applyFill="1" applyBorder="1" applyAlignment="1">
      <alignment vertical="center"/>
    </xf>
    <xf numFmtId="0" fontId="67" fillId="0" borderId="0" xfId="7" applyFont="1" applyAlignment="1">
      <alignment vertical="center" wrapText="1"/>
    </xf>
    <xf numFmtId="0" fontId="68" fillId="0" borderId="0" xfId="7" applyFont="1" applyAlignment="1">
      <alignment vertical="center"/>
    </xf>
    <xf numFmtId="10" fontId="9" fillId="2" borderId="7" xfId="0" applyNumberFormat="1" applyFont="1" applyFill="1" applyBorder="1" applyAlignment="1">
      <alignment vertical="center"/>
    </xf>
    <xf numFmtId="0" fontId="67" fillId="0" borderId="6" xfId="7" applyFont="1" applyBorder="1" applyAlignment="1">
      <alignment vertical="center"/>
    </xf>
    <xf numFmtId="0" fontId="67" fillId="0" borderId="6" xfId="7" applyFont="1" applyBorder="1" applyAlignment="1">
      <alignment vertical="center" wrapText="1"/>
    </xf>
    <xf numFmtId="10" fontId="36" fillId="0" borderId="5" xfId="10" applyNumberFormat="1" applyFont="1" applyBorder="1" applyAlignment="1">
      <alignment horizontal="right" vertical="center"/>
    </xf>
    <xf numFmtId="10" fontId="68" fillId="0" borderId="0" xfId="10" applyNumberFormat="1" applyFont="1" applyFill="1" applyAlignment="1">
      <alignment vertical="center"/>
    </xf>
    <xf numFmtId="10" fontId="68" fillId="0" borderId="6" xfId="10" applyNumberFormat="1" applyFont="1" applyFill="1" applyBorder="1" applyAlignment="1">
      <alignment vertical="center" wrapText="1"/>
    </xf>
    <xf numFmtId="9" fontId="68" fillId="0" borderId="0" xfId="10" applyFont="1" applyFill="1" applyAlignment="1">
      <alignment vertical="center"/>
    </xf>
    <xf numFmtId="0" fontId="60" fillId="5" borderId="0" xfId="0" applyFont="1" applyFill="1" applyAlignment="1">
      <alignment vertical="center" wrapText="1"/>
    </xf>
    <xf numFmtId="0" fontId="18" fillId="0" borderId="4" xfId="7" applyFont="1" applyBorder="1" applyAlignment="1">
      <alignment wrapText="1"/>
    </xf>
    <xf numFmtId="0" fontId="18" fillId="6" borderId="5" xfId="7" applyFont="1" applyFill="1" applyBorder="1" applyAlignment="1">
      <alignment horizontal="left" vertical="center" wrapText="1"/>
    </xf>
    <xf numFmtId="0" fontId="18" fillId="6" borderId="5" xfId="7" applyFont="1" applyFill="1" applyBorder="1" applyAlignment="1">
      <alignment horizontal="center" vertical="center" wrapText="1"/>
    </xf>
    <xf numFmtId="0" fontId="36" fillId="6" borderId="5" xfId="7" applyFont="1" applyFill="1" applyBorder="1" applyAlignment="1">
      <alignment horizontal="left" vertical="center"/>
    </xf>
    <xf numFmtId="0" fontId="18" fillId="6" borderId="5" xfId="7" applyFont="1" applyFill="1" applyBorder="1" applyAlignment="1">
      <alignment horizontal="left" vertical="center" wrapText="1" indent="1"/>
    </xf>
    <xf numFmtId="0" fontId="69" fillId="3" borderId="5" xfId="7" applyFont="1" applyFill="1" applyBorder="1" applyAlignment="1">
      <alignment horizontal="left" vertical="center" wrapText="1"/>
    </xf>
    <xf numFmtId="0" fontId="36" fillId="2" borderId="5" xfId="7" applyFont="1" applyFill="1" applyBorder="1" applyAlignment="1">
      <alignment horizontal="center" vertical="center" wrapText="1"/>
    </xf>
    <xf numFmtId="0" fontId="70" fillId="10" borderId="5" xfId="0" applyFont="1" applyFill="1" applyBorder="1" applyAlignment="1">
      <alignment horizontal="center" vertical="center"/>
    </xf>
    <xf numFmtId="0" fontId="70" fillId="10" borderId="7" xfId="0" applyFont="1" applyFill="1" applyBorder="1" applyAlignment="1">
      <alignment horizontal="center" vertical="center"/>
    </xf>
    <xf numFmtId="3" fontId="18" fillId="0" borderId="26" xfId="0" applyNumberFormat="1" applyFont="1" applyBorder="1" applyAlignment="1">
      <alignment horizontal="right" vertical="center" wrapText="1"/>
    </xf>
    <xf numFmtId="41" fontId="18" fillId="0" borderId="5" xfId="1" applyFont="1" applyFill="1" applyBorder="1" applyAlignment="1">
      <alignment horizontal="right" vertical="center" wrapText="1"/>
    </xf>
    <xf numFmtId="41" fontId="36" fillId="0" borderId="5" xfId="1" applyFont="1" applyBorder="1" applyAlignment="1">
      <alignment horizontal="right" vertical="center" wrapText="1"/>
    </xf>
    <xf numFmtId="41" fontId="18" fillId="0" borderId="5" xfId="1" applyFont="1" applyBorder="1" applyAlignment="1">
      <alignment horizontal="right" vertical="center" wrapText="1"/>
    </xf>
    <xf numFmtId="3" fontId="70" fillId="10" borderId="26" xfId="0" applyNumberFormat="1" applyFont="1" applyFill="1" applyBorder="1" applyAlignment="1">
      <alignment horizontal="right" vertical="center" wrapText="1"/>
    </xf>
    <xf numFmtId="0" fontId="66" fillId="10" borderId="5" xfId="0" applyFont="1" applyFill="1" applyBorder="1" applyAlignment="1">
      <alignment horizontal="center" vertical="center" wrapText="1"/>
    </xf>
    <xf numFmtId="0" fontId="66" fillId="10" borderId="26" xfId="0" applyFont="1" applyFill="1" applyBorder="1" applyAlignment="1">
      <alignment horizontal="center" vertical="center" wrapText="1"/>
    </xf>
    <xf numFmtId="3" fontId="18" fillId="0" borderId="26" xfId="0" applyNumberFormat="1" applyFont="1" applyBorder="1" applyAlignment="1">
      <alignment vertical="center" wrapText="1"/>
    </xf>
    <xf numFmtId="3" fontId="18" fillId="2" borderId="26" xfId="0" applyNumberFormat="1" applyFont="1" applyFill="1" applyBorder="1" applyAlignment="1">
      <alignment horizontal="right" vertical="center" wrapText="1"/>
    </xf>
    <xf numFmtId="0" fontId="71" fillId="10" borderId="26" xfId="0" applyFont="1" applyFill="1" applyBorder="1" applyAlignment="1">
      <alignment vertical="center"/>
    </xf>
    <xf numFmtId="3" fontId="71" fillId="10" borderId="26" xfId="0" applyNumberFormat="1" applyFont="1" applyFill="1" applyBorder="1" applyAlignment="1">
      <alignment vertical="center"/>
    </xf>
    <xf numFmtId="3" fontId="18" fillId="2" borderId="26" xfId="0" applyNumberFormat="1" applyFont="1" applyFill="1" applyBorder="1" applyAlignment="1">
      <alignment vertical="center" wrapText="1"/>
    </xf>
    <xf numFmtId="0" fontId="39" fillId="10" borderId="26" xfId="0" applyFont="1" applyFill="1" applyBorder="1" applyAlignment="1">
      <alignment vertical="center"/>
    </xf>
    <xf numFmtId="3" fontId="39" fillId="10" borderId="26" xfId="0" applyNumberFormat="1" applyFont="1" applyFill="1" applyBorder="1" applyAlignment="1">
      <alignment vertical="center"/>
    </xf>
    <xf numFmtId="10" fontId="18" fillId="0" borderId="26" xfId="0" applyNumberFormat="1" applyFont="1" applyBorder="1" applyAlignment="1">
      <alignment horizontal="right" vertical="center" wrapText="1"/>
    </xf>
    <xf numFmtId="0" fontId="24" fillId="0" borderId="0" xfId="0" applyFont="1" applyAlignment="1">
      <alignment vertical="center"/>
    </xf>
    <xf numFmtId="0" fontId="39" fillId="8" borderId="26" xfId="0" applyFont="1" applyFill="1" applyBorder="1" applyAlignment="1">
      <alignment vertical="center"/>
    </xf>
    <xf numFmtId="3" fontId="39" fillId="8" borderId="26" xfId="0" applyNumberFormat="1" applyFont="1" applyFill="1" applyBorder="1" applyAlignment="1">
      <alignment vertical="center"/>
    </xf>
    <xf numFmtId="0" fontId="9" fillId="0" borderId="0" xfId="0" quotePrefix="1" applyFont="1" applyAlignment="1">
      <alignment horizontal="right" vertical="center"/>
    </xf>
    <xf numFmtId="0" fontId="22" fillId="3" borderId="5" xfId="0" applyFont="1" applyFill="1" applyBorder="1" applyAlignment="1">
      <alignment horizontal="center" vertical="center" wrapText="1"/>
    </xf>
    <xf numFmtId="41" fontId="44" fillId="0" borderId="5" xfId="11" applyFont="1" applyFill="1" applyBorder="1" applyAlignment="1">
      <alignment horizontal="left" vertical="center" wrapText="1"/>
    </xf>
    <xf numFmtId="0" fontId="44" fillId="6" borderId="5" xfId="7" applyFont="1" applyFill="1" applyBorder="1" applyAlignment="1">
      <alignment horizontal="left" vertical="center" wrapText="1"/>
    </xf>
    <xf numFmtId="3" fontId="18" fillId="8" borderId="26" xfId="0" applyNumberFormat="1" applyFont="1" applyFill="1" applyBorder="1" applyAlignment="1">
      <alignment horizontal="right" vertical="center" wrapText="1"/>
    </xf>
    <xf numFmtId="41" fontId="38" fillId="0" borderId="5" xfId="11" applyFont="1" applyBorder="1" applyAlignment="1">
      <alignment vertical="center"/>
    </xf>
    <xf numFmtId="41" fontId="9" fillId="0" borderId="5" xfId="11" applyFont="1" applyBorder="1" applyAlignment="1">
      <alignment vertical="center"/>
    </xf>
    <xf numFmtId="0" fontId="36" fillId="6" borderId="5" xfId="0" applyFont="1" applyFill="1" applyBorder="1" applyAlignment="1">
      <alignment horizontal="center" vertical="center" wrapText="1"/>
    </xf>
    <xf numFmtId="0" fontId="44" fillId="0" borderId="5" xfId="0" applyFont="1" applyBorder="1"/>
    <xf numFmtId="10" fontId="44" fillId="0" borderId="5" xfId="10" applyNumberFormat="1" applyFont="1" applyFill="1" applyBorder="1"/>
    <xf numFmtId="9" fontId="22" fillId="3" borderId="21" xfId="2" applyFont="1" applyFill="1" applyBorder="1" applyAlignment="1">
      <alignment horizontal="center" vertical="center" wrapText="1"/>
    </xf>
    <xf numFmtId="0" fontId="22" fillId="3" borderId="21" xfId="0" applyFont="1" applyFill="1" applyBorder="1" applyAlignment="1">
      <alignment horizontal="center" vertical="center" wrapText="1"/>
    </xf>
    <xf numFmtId="41" fontId="44" fillId="2" borderId="5" xfId="11" applyFont="1" applyFill="1" applyBorder="1" applyAlignment="1">
      <alignment horizontal="left" vertical="center" wrapText="1"/>
    </xf>
    <xf numFmtId="0" fontId="44" fillId="2" borderId="5" xfId="0" applyFont="1" applyFill="1" applyBorder="1"/>
    <xf numFmtId="9" fontId="36" fillId="6" borderId="21" xfId="2" applyFont="1" applyFill="1" applyBorder="1" applyAlignment="1">
      <alignment horizontal="center" wrapText="1"/>
    </xf>
    <xf numFmtId="0" fontId="36" fillId="6" borderId="5" xfId="7" applyFont="1" applyFill="1" applyBorder="1" applyAlignment="1">
      <alignment horizontal="left" vertical="center" wrapText="1"/>
    </xf>
    <xf numFmtId="9" fontId="22" fillId="3" borderId="21" xfId="2" applyFont="1" applyFill="1" applyBorder="1" applyAlignment="1">
      <alignment horizontal="center" wrapText="1"/>
    </xf>
    <xf numFmtId="0" fontId="18" fillId="2" borderId="23" xfId="7" applyFont="1" applyFill="1" applyBorder="1" applyAlignment="1">
      <alignment wrapText="1"/>
    </xf>
    <xf numFmtId="0" fontId="18" fillId="2" borderId="26" xfId="7" applyFont="1" applyFill="1" applyBorder="1" applyAlignment="1">
      <alignment wrapText="1"/>
    </xf>
    <xf numFmtId="0" fontId="18" fillId="2" borderId="0" xfId="7" applyFont="1" applyFill="1" applyAlignment="1">
      <alignment wrapText="1"/>
    </xf>
    <xf numFmtId="0" fontId="9" fillId="0" borderId="5" xfId="0" applyFont="1" applyBorder="1" applyAlignment="1">
      <alignment wrapText="1"/>
    </xf>
    <xf numFmtId="3" fontId="44" fillId="0" borderId="5" xfId="0" applyNumberFormat="1" applyFont="1" applyBorder="1" applyAlignment="1">
      <alignment horizontal="right"/>
    </xf>
    <xf numFmtId="0" fontId="23" fillId="6" borderId="5" xfId="0" applyFont="1" applyFill="1" applyBorder="1"/>
    <xf numFmtId="0" fontId="57" fillId="3" borderId="14"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5" xfId="0" applyFont="1" applyFill="1" applyBorder="1" applyAlignment="1">
      <alignment horizontal="center" vertical="center" wrapText="1"/>
    </xf>
    <xf numFmtId="3" fontId="72" fillId="0" borderId="10" xfId="0" applyNumberFormat="1" applyFont="1" applyBorder="1" applyAlignment="1">
      <alignment horizontal="center" vertical="center" wrapText="1"/>
    </xf>
    <xf numFmtId="0" fontId="52" fillId="6" borderId="10" xfId="0" applyFont="1" applyFill="1" applyBorder="1" applyAlignment="1">
      <alignment horizontal="left" vertical="center" wrapText="1" indent="1"/>
    </xf>
    <xf numFmtId="0" fontId="18" fillId="2" borderId="0" xfId="7" applyFont="1" applyFill="1" applyAlignment="1">
      <alignment vertical="center" wrapText="1"/>
    </xf>
    <xf numFmtId="0" fontId="2" fillId="11" borderId="5" xfId="0" applyFont="1" applyFill="1" applyBorder="1"/>
    <xf numFmtId="0" fontId="2" fillId="11" borderId="5" xfId="0" applyFont="1" applyFill="1" applyBorder="1" applyAlignment="1">
      <alignment horizontal="center"/>
    </xf>
    <xf numFmtId="0" fontId="0" fillId="0" borderId="5" xfId="0" applyBorder="1"/>
    <xf numFmtId="3" fontId="18" fillId="0" borderId="5" xfId="0" applyNumberFormat="1" applyFont="1" applyBorder="1" applyAlignment="1">
      <alignment horizontal="center"/>
    </xf>
    <xf numFmtId="3" fontId="18" fillId="0" borderId="5" xfId="0" applyNumberFormat="1" applyFont="1" applyBorder="1" applyAlignment="1">
      <alignment horizontal="center" vertical="center"/>
    </xf>
    <xf numFmtId="0" fontId="0" fillId="0" borderId="5" xfId="0" applyBorder="1" applyAlignment="1">
      <alignment horizontal="center" wrapText="1"/>
    </xf>
    <xf numFmtId="0" fontId="0" fillId="0" borderId="5" xfId="0" applyBorder="1" applyAlignment="1">
      <alignment horizontal="center"/>
    </xf>
    <xf numFmtId="0" fontId="0" fillId="2" borderId="5" xfId="0" applyFill="1" applyBorder="1" applyAlignment="1">
      <alignment horizontal="center"/>
    </xf>
    <xf numFmtId="41" fontId="9" fillId="0" borderId="5" xfId="11" applyFont="1" applyBorder="1" applyAlignment="1">
      <alignment horizontal="center"/>
    </xf>
    <xf numFmtId="41" fontId="44" fillId="0" borderId="5" xfId="11" applyFont="1" applyFill="1" applyBorder="1" applyAlignment="1">
      <alignment horizontal="center" vertical="center" wrapText="1"/>
    </xf>
    <xf numFmtId="41" fontId="9" fillId="0" borderId="5" xfId="11" applyFont="1" applyBorder="1" applyAlignment="1">
      <alignment horizontal="right"/>
    </xf>
    <xf numFmtId="3" fontId="0" fillId="2" borderId="0" xfId="0" applyNumberFormat="1" applyFill="1"/>
    <xf numFmtId="10" fontId="36" fillId="0" borderId="5" xfId="9" applyNumberFormat="1" applyFont="1" applyBorder="1" applyAlignment="1">
      <alignment vertical="center"/>
    </xf>
    <xf numFmtId="0" fontId="22" fillId="3" borderId="7" xfId="0" applyFont="1" applyFill="1" applyBorder="1" applyAlignment="1">
      <alignment horizontal="center" vertical="center" wrapText="1"/>
    </xf>
    <xf numFmtId="41" fontId="74" fillId="0" borderId="5" xfId="11" applyFont="1" applyFill="1" applyBorder="1" applyAlignment="1">
      <alignment horizontal="left" vertical="center" wrapText="1"/>
    </xf>
    <xf numFmtId="0" fontId="9" fillId="2" borderId="0" xfId="3" applyFont="1" applyFill="1" applyBorder="1" applyAlignment="1" applyProtection="1">
      <alignment horizontal="left" vertical="center" wrapText="1"/>
    </xf>
    <xf numFmtId="4" fontId="9" fillId="0" borderId="10" xfId="0" applyNumberFormat="1" applyFont="1" applyBorder="1" applyAlignment="1">
      <alignment horizontal="center" vertical="center" wrapText="1"/>
    </xf>
    <xf numFmtId="10" fontId="36" fillId="0" borderId="5" xfId="10" applyNumberFormat="1" applyFont="1" applyBorder="1" applyAlignment="1">
      <alignment horizontal="center" vertical="center" wrapText="1"/>
    </xf>
    <xf numFmtId="0" fontId="36" fillId="0" borderId="5" xfId="7" applyFont="1" applyBorder="1" applyAlignment="1">
      <alignment horizontal="center" vertical="center"/>
    </xf>
    <xf numFmtId="3" fontId="44" fillId="0" borderId="5" xfId="0" applyNumberFormat="1" applyFont="1" applyBorder="1" applyAlignment="1">
      <alignment horizontal="center" vertical="center"/>
    </xf>
    <xf numFmtId="0" fontId="36" fillId="6" borderId="5" xfId="7" applyFont="1" applyFill="1" applyBorder="1" applyAlignment="1">
      <alignment horizontal="center" vertical="center"/>
    </xf>
    <xf numFmtId="41" fontId="38" fillId="0" borderId="5" xfId="11" applyFont="1" applyBorder="1" applyAlignment="1">
      <alignment horizontal="right"/>
    </xf>
    <xf numFmtId="41" fontId="38" fillId="0" borderId="5" xfId="11" applyFont="1" applyBorder="1" applyAlignment="1">
      <alignment horizontal="right" vertical="center"/>
    </xf>
    <xf numFmtId="0" fontId="49" fillId="6" borderId="5" xfId="7" applyFont="1" applyFill="1" applyBorder="1" applyAlignment="1">
      <alignment horizontal="left" vertical="center" wrapText="1" indent="1"/>
    </xf>
    <xf numFmtId="0" fontId="2" fillId="0" borderId="0" xfId="0" applyFont="1"/>
    <xf numFmtId="0" fontId="9" fillId="0" borderId="5" xfId="0" applyFont="1" applyBorder="1" applyAlignment="1">
      <alignment horizontal="left" vertical="center" wrapText="1" indent="3"/>
    </xf>
    <xf numFmtId="41" fontId="9" fillId="0" borderId="5" xfId="1" applyFont="1" applyBorder="1" applyAlignment="1">
      <alignment vertical="center"/>
    </xf>
    <xf numFmtId="0" fontId="38" fillId="0" borderId="5" xfId="0" applyFont="1" applyBorder="1" applyAlignment="1">
      <alignment vertical="center" wrapText="1"/>
    </xf>
    <xf numFmtId="41" fontId="38" fillId="0" borderId="5" xfId="1" applyFont="1" applyBorder="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6" fillId="0" borderId="0" xfId="0" applyFont="1" applyAlignment="1">
      <alignment vertical="center"/>
    </xf>
    <xf numFmtId="0" fontId="16" fillId="0" borderId="0" xfId="0" applyFont="1" applyAlignment="1">
      <alignment vertical="center"/>
    </xf>
    <xf numFmtId="0" fontId="35" fillId="0" borderId="0" xfId="0" applyFont="1" applyAlignment="1">
      <alignment vertical="center"/>
    </xf>
    <xf numFmtId="0" fontId="37" fillId="3" borderId="5" xfId="0" applyFont="1" applyFill="1" applyBorder="1" applyAlignment="1">
      <alignment horizontal="center" vertical="center" wrapText="1"/>
    </xf>
    <xf numFmtId="0" fontId="22" fillId="3" borderId="5" xfId="0" applyFont="1" applyFill="1" applyBorder="1" applyAlignment="1">
      <alignment vertical="center"/>
    </xf>
    <xf numFmtId="41" fontId="37" fillId="3" borderId="5" xfId="1" applyFont="1" applyFill="1" applyBorder="1" applyAlignment="1">
      <alignment vertical="center"/>
    </xf>
    <xf numFmtId="0" fontId="9" fillId="0" borderId="5" xfId="0" applyFont="1" applyBorder="1" applyAlignment="1">
      <alignment horizontal="left" vertical="center" indent="3"/>
    </xf>
    <xf numFmtId="41" fontId="9" fillId="6" borderId="5" xfId="1" applyFont="1" applyFill="1" applyBorder="1" applyAlignment="1">
      <alignment vertical="center"/>
    </xf>
    <xf numFmtId="0" fontId="37" fillId="3" borderId="5" xfId="0" applyFont="1" applyFill="1" applyBorder="1" applyAlignment="1">
      <alignment vertical="center"/>
    </xf>
    <xf numFmtId="41" fontId="22" fillId="3" borderId="5" xfId="1" applyFont="1" applyFill="1" applyBorder="1" applyAlignment="1">
      <alignment horizontal="center" vertical="center"/>
    </xf>
    <xf numFmtId="10" fontId="38" fillId="0" borderId="5" xfId="10" applyNumberFormat="1" applyFont="1" applyBorder="1" applyAlignment="1">
      <alignment vertical="center"/>
    </xf>
    <xf numFmtId="9" fontId="0" fillId="0" borderId="0" xfId="2" applyFont="1" applyAlignment="1">
      <alignment vertical="center"/>
    </xf>
    <xf numFmtId="0" fontId="18" fillId="0" borderId="0" xfId="8" applyFont="1" applyAlignment="1">
      <alignment vertical="center"/>
    </xf>
    <xf numFmtId="41" fontId="0" fillId="0" borderId="0" xfId="0" applyNumberFormat="1" applyAlignment="1">
      <alignment vertical="center"/>
    </xf>
    <xf numFmtId="10" fontId="0" fillId="0" borderId="0" xfId="10" applyNumberFormat="1" applyFont="1" applyAlignment="1">
      <alignment vertical="center"/>
    </xf>
    <xf numFmtId="41" fontId="36" fillId="2" borderId="5" xfId="7" applyNumberFormat="1" applyFont="1" applyFill="1" applyBorder="1" applyAlignment="1">
      <alignment horizontal="left" vertical="center" wrapText="1"/>
    </xf>
    <xf numFmtId="41" fontId="36" fillId="4" borderId="5" xfId="7" applyNumberFormat="1" applyFont="1" applyFill="1" applyBorder="1" applyAlignment="1">
      <alignment horizontal="left" vertical="center" wrapText="1"/>
    </xf>
    <xf numFmtId="0" fontId="9" fillId="5" borderId="5" xfId="0" applyFont="1" applyFill="1" applyBorder="1" applyAlignment="1">
      <alignment vertical="center" wrapText="1"/>
    </xf>
    <xf numFmtId="41" fontId="36" fillId="2" borderId="5" xfId="1" applyFont="1" applyFill="1" applyBorder="1" applyAlignment="1">
      <alignment horizontal="left" vertical="center" wrapText="1"/>
    </xf>
    <xf numFmtId="41" fontId="37" fillId="3" borderId="5" xfId="1" applyFont="1" applyFill="1" applyBorder="1" applyAlignment="1">
      <alignment horizontal="left" vertical="center" wrapText="1"/>
    </xf>
    <xf numFmtId="0" fontId="0" fillId="12" borderId="5" xfId="0" applyFill="1" applyBorder="1" applyAlignment="1">
      <alignment horizontal="center"/>
    </xf>
    <xf numFmtId="10" fontId="9" fillId="0" borderId="7" xfId="0" applyNumberFormat="1" applyFont="1" applyBorder="1" applyAlignment="1">
      <alignment horizontal="right" vertical="center"/>
    </xf>
    <xf numFmtId="0" fontId="36" fillId="0" borderId="0" xfId="7" applyFont="1" applyAlignment="1">
      <alignment horizontal="left" vertical="center"/>
    </xf>
    <xf numFmtId="10" fontId="25" fillId="0" borderId="0" xfId="10" applyNumberFormat="1" applyFont="1" applyFill="1" applyBorder="1" applyAlignment="1">
      <alignment vertical="center" wrapText="1"/>
    </xf>
    <xf numFmtId="0" fontId="36" fillId="0" borderId="0" xfId="7" applyFont="1" applyAlignment="1">
      <alignment horizontal="left" wrapText="1"/>
    </xf>
    <xf numFmtId="0" fontId="20" fillId="0" borderId="0" xfId="7" applyFont="1" applyAlignment="1">
      <alignment horizontal="center" vertical="center" wrapText="1"/>
    </xf>
    <xf numFmtId="10" fontId="36" fillId="0" borderId="5" xfId="9" applyNumberFormat="1" applyFont="1" applyFill="1" applyBorder="1" applyAlignment="1">
      <alignment horizontal="center" vertical="center"/>
    </xf>
    <xf numFmtId="3" fontId="9" fillId="0" borderId="5" xfId="0" applyNumberFormat="1" applyFont="1" applyBorder="1" applyAlignment="1">
      <alignment horizontal="left" vertical="center"/>
    </xf>
    <xf numFmtId="0" fontId="4" fillId="3" borderId="0" xfId="0" applyFont="1" applyFill="1" applyAlignment="1">
      <alignment wrapText="1"/>
    </xf>
    <xf numFmtId="0" fontId="4" fillId="3" borderId="0" xfId="0" applyFont="1" applyFill="1" applyAlignment="1">
      <alignment horizontal="center" wrapText="1"/>
    </xf>
    <xf numFmtId="0" fontId="15" fillId="0" borderId="0" xfId="7" applyAlignment="1">
      <alignment horizontal="center" vertical="center" wrapText="1"/>
    </xf>
    <xf numFmtId="0" fontId="0" fillId="0" borderId="0" xfId="0" applyAlignment="1">
      <alignment wrapText="1"/>
    </xf>
    <xf numFmtId="0" fontId="16" fillId="0" borderId="0" xfId="7" applyFont="1" applyAlignment="1">
      <alignment horizontal="center" vertical="center" wrapText="1"/>
    </xf>
    <xf numFmtId="0" fontId="4" fillId="0" borderId="0" xfId="8" applyFont="1" applyAlignment="1">
      <alignment wrapText="1"/>
    </xf>
    <xf numFmtId="0" fontId="17" fillId="0" borderId="0" xfId="8" applyFont="1" applyAlignment="1">
      <alignment vertical="center" wrapText="1"/>
    </xf>
    <xf numFmtId="0" fontId="16" fillId="0" borderId="0" xfId="7" applyFont="1" applyAlignment="1">
      <alignment vertical="center" wrapText="1"/>
    </xf>
    <xf numFmtId="0" fontId="18" fillId="0" borderId="0" xfId="7" applyFont="1" applyAlignment="1">
      <alignment horizontal="center" vertical="center" wrapText="1"/>
    </xf>
    <xf numFmtId="0" fontId="20" fillId="0" borderId="0" xfId="7" applyFont="1" applyAlignment="1">
      <alignment vertical="center" wrapText="1"/>
    </xf>
    <xf numFmtId="0" fontId="9" fillId="0" borderId="0" xfId="0" applyFont="1" applyAlignment="1">
      <alignment horizontal="right" vertical="center" wrapText="1"/>
    </xf>
    <xf numFmtId="3" fontId="9" fillId="0" borderId="5"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3" fontId="20" fillId="0" borderId="0" xfId="7" applyNumberFormat="1" applyFont="1" applyAlignment="1">
      <alignment vertical="center" wrapText="1"/>
    </xf>
    <xf numFmtId="9" fontId="25" fillId="0" borderId="0" xfId="10" applyFont="1" applyFill="1" applyAlignment="1">
      <alignment vertical="center" wrapText="1"/>
    </xf>
    <xf numFmtId="0" fontId="36" fillId="0" borderId="0" xfId="7" applyFont="1" applyAlignment="1">
      <alignment vertical="center" wrapText="1"/>
    </xf>
    <xf numFmtId="165" fontId="9" fillId="0" borderId="5" xfId="0" applyNumberFormat="1" applyFont="1" applyBorder="1" applyAlignment="1">
      <alignment horizontal="center" vertical="center" wrapText="1"/>
    </xf>
    <xf numFmtId="3" fontId="18" fillId="0" borderId="5" xfId="1" applyNumberFormat="1" applyFont="1" applyFill="1" applyBorder="1" applyAlignment="1">
      <alignment horizontal="center" vertical="center" wrapText="1"/>
    </xf>
    <xf numFmtId="17" fontId="21" fillId="3" borderId="4" xfId="7" quotePrefix="1" applyNumberFormat="1" applyFont="1" applyFill="1" applyBorder="1" applyAlignment="1">
      <alignment vertical="center" wrapText="1"/>
    </xf>
    <xf numFmtId="17" fontId="21" fillId="0" borderId="0" xfId="7" quotePrefix="1" applyNumberFormat="1" applyFont="1" applyFill="1" applyBorder="1" applyAlignment="1">
      <alignment vertical="center" wrapText="1"/>
    </xf>
    <xf numFmtId="0" fontId="0" fillId="0" borderId="0" xfId="0" applyBorder="1"/>
    <xf numFmtId="9" fontId="36" fillId="6" borderId="21" xfId="2" applyFont="1" applyFill="1" applyBorder="1" applyAlignment="1">
      <alignment horizontal="center" vertical="center" wrapText="1"/>
    </xf>
    <xf numFmtId="0" fontId="9" fillId="2" borderId="0" xfId="3" applyFont="1" applyFill="1" applyBorder="1" applyAlignment="1" applyProtection="1">
      <alignment horizontal="left" vertical="center" wrapText="1"/>
    </xf>
    <xf numFmtId="0" fontId="9" fillId="2" borderId="0" xfId="3" applyFont="1" applyFill="1" applyBorder="1" applyAlignment="1" applyProtection="1">
      <alignment horizontal="left" vertical="center"/>
    </xf>
    <xf numFmtId="0" fontId="73" fillId="0" borderId="6" xfId="0" applyFont="1" applyBorder="1" applyAlignment="1">
      <alignment horizontal="center" wrapText="1"/>
    </xf>
    <xf numFmtId="0" fontId="73" fillId="0" borderId="0" xfId="0" applyFont="1" applyAlignment="1">
      <alignment horizontal="center" wrapText="1"/>
    </xf>
    <xf numFmtId="0" fontId="36" fillId="0" borderId="0" xfId="7" applyFont="1" applyAlignment="1">
      <alignment horizontal="left" vertical="center" wrapText="1"/>
    </xf>
    <xf numFmtId="14" fontId="22" fillId="3" borderId="8" xfId="7" quotePrefix="1" applyNumberFormat="1" applyFont="1" applyFill="1" applyBorder="1" applyAlignment="1">
      <alignment horizontal="center" vertical="center" wrapText="1"/>
    </xf>
    <xf numFmtId="14" fontId="22" fillId="3" borderId="24" xfId="7" quotePrefix="1" applyNumberFormat="1" applyFont="1" applyFill="1" applyBorder="1" applyAlignment="1">
      <alignment horizontal="center" vertical="center" wrapText="1"/>
    </xf>
    <xf numFmtId="14" fontId="22" fillId="3" borderId="9" xfId="7" quotePrefix="1" applyNumberFormat="1" applyFont="1" applyFill="1" applyBorder="1" applyAlignment="1">
      <alignment horizontal="center" vertical="center" wrapText="1"/>
    </xf>
    <xf numFmtId="0" fontId="20" fillId="0" borderId="30" xfId="7" applyFont="1" applyBorder="1" applyAlignment="1">
      <alignment horizontal="center" vertical="center" wrapText="1"/>
    </xf>
    <xf numFmtId="17" fontId="21" fillId="3" borderId="8" xfId="7" quotePrefix="1" applyNumberFormat="1" applyFont="1" applyFill="1" applyBorder="1" applyAlignment="1">
      <alignment horizontal="center" vertical="center" wrapText="1"/>
    </xf>
    <xf numFmtId="17" fontId="21" fillId="3" borderId="9" xfId="7" quotePrefix="1" applyNumberFormat="1" applyFont="1" applyFill="1" applyBorder="1" applyAlignment="1">
      <alignment horizontal="center" vertical="center" wrapText="1"/>
    </xf>
    <xf numFmtId="17" fontId="21" fillId="3" borderId="27" xfId="7" quotePrefix="1" applyNumberFormat="1" applyFont="1" applyFill="1" applyBorder="1" applyAlignment="1">
      <alignment horizontal="center" vertical="center" wrapText="1"/>
    </xf>
    <xf numFmtId="17" fontId="21" fillId="3" borderId="4" xfId="7" quotePrefix="1" applyNumberFormat="1" applyFont="1" applyFill="1" applyBorder="1" applyAlignment="1">
      <alignment horizontal="center" vertical="center" wrapText="1"/>
    </xf>
    <xf numFmtId="0" fontId="22" fillId="3" borderId="8" xfId="0" quotePrefix="1" applyFont="1" applyFill="1" applyBorder="1" applyAlignment="1">
      <alignment horizontal="center" wrapText="1"/>
    </xf>
    <xf numFmtId="0" fontId="22" fillId="3" borderId="24" xfId="0" applyFont="1" applyFill="1" applyBorder="1" applyAlignment="1">
      <alignment horizontal="center" wrapText="1"/>
    </xf>
    <xf numFmtId="0" fontId="22" fillId="3" borderId="8" xfId="0" applyFont="1" applyFill="1" applyBorder="1" applyAlignment="1">
      <alignment horizontal="center" wrapText="1"/>
    </xf>
    <xf numFmtId="0" fontId="22" fillId="3" borderId="18" xfId="0" applyFont="1" applyFill="1" applyBorder="1" applyAlignment="1">
      <alignment horizontal="center" wrapText="1"/>
    </xf>
    <xf numFmtId="0" fontId="36" fillId="6" borderId="19" xfId="0" applyFont="1" applyFill="1" applyBorder="1" applyAlignment="1">
      <alignment horizontal="center" wrapText="1"/>
    </xf>
    <xf numFmtId="0" fontId="36" fillId="6" borderId="20" xfId="0" applyFont="1" applyFill="1" applyBorder="1" applyAlignment="1">
      <alignment horizontal="center" wrapText="1"/>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8" xfId="0" applyFont="1" applyFill="1" applyBorder="1" applyAlignment="1">
      <alignment horizontal="center" vertical="center" wrapText="1"/>
    </xf>
    <xf numFmtId="17" fontId="21" fillId="3" borderId="6" xfId="7" quotePrefix="1" applyNumberFormat="1" applyFont="1" applyFill="1" applyBorder="1" applyAlignment="1">
      <alignment horizontal="center" vertical="center" wrapText="1"/>
    </xf>
    <xf numFmtId="17" fontId="21" fillId="3" borderId="0" xfId="7" quotePrefix="1" applyNumberFormat="1" applyFont="1" applyFill="1" applyBorder="1" applyAlignment="1">
      <alignment horizontal="center" vertical="center" wrapText="1"/>
    </xf>
    <xf numFmtId="9" fontId="22" fillId="3" borderId="21" xfId="2" applyFont="1" applyFill="1" applyBorder="1" applyAlignment="1">
      <alignment horizontal="center" vertical="center" wrapText="1"/>
    </xf>
    <xf numFmtId="9" fontId="22" fillId="3" borderId="22" xfId="2"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36" fillId="6" borderId="5" xfId="0" applyFont="1" applyFill="1" applyBorder="1" applyAlignment="1">
      <alignment horizontal="center" wrapText="1"/>
    </xf>
    <xf numFmtId="0" fontId="22" fillId="3" borderId="2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0" fillId="0" borderId="6" xfId="7" applyFont="1" applyBorder="1" applyAlignment="1">
      <alignment horizontal="center" vertical="center" wrapText="1"/>
    </xf>
    <xf numFmtId="0" fontId="20" fillId="0" borderId="0" xfId="7" applyFont="1" applyAlignment="1">
      <alignment horizontal="center" vertical="center" wrapText="1"/>
    </xf>
    <xf numFmtId="0" fontId="22" fillId="3" borderId="5" xfId="0" quotePrefix="1" applyFont="1" applyFill="1" applyBorder="1" applyAlignment="1">
      <alignment horizontal="center" vertical="center"/>
    </xf>
    <xf numFmtId="0" fontId="22" fillId="3" borderId="5" xfId="0" applyFont="1" applyFill="1" applyBorder="1" applyAlignment="1">
      <alignment horizontal="center" vertical="center"/>
    </xf>
    <xf numFmtId="0" fontId="57" fillId="3" borderId="16" xfId="0" applyFont="1" applyFill="1" applyBorder="1" applyAlignment="1">
      <alignment horizontal="center" vertical="center"/>
    </xf>
    <xf numFmtId="0" fontId="57" fillId="3" borderId="17" xfId="0" applyFont="1" applyFill="1" applyBorder="1" applyAlignment="1">
      <alignment horizontal="center" vertical="center"/>
    </xf>
    <xf numFmtId="0" fontId="57" fillId="3" borderId="13" xfId="0" applyFont="1" applyFill="1" applyBorder="1" applyAlignment="1">
      <alignment horizontal="center" vertical="center"/>
    </xf>
    <xf numFmtId="0" fontId="57" fillId="3" borderId="12" xfId="0" applyFont="1" applyFill="1" applyBorder="1" applyAlignment="1">
      <alignment horizontal="center" vertical="center"/>
    </xf>
    <xf numFmtId="0" fontId="57" fillId="3" borderId="11" xfId="0" applyFont="1" applyFill="1" applyBorder="1" applyAlignment="1">
      <alignment horizontal="center" vertical="center"/>
    </xf>
    <xf numFmtId="0" fontId="36" fillId="0" borderId="0" xfId="7" applyFont="1" applyAlignment="1">
      <alignment wrapText="1"/>
    </xf>
    <xf numFmtId="0" fontId="36" fillId="0" borderId="4" xfId="7" applyFont="1" applyBorder="1" applyAlignment="1">
      <alignment wrapText="1"/>
    </xf>
    <xf numFmtId="17" fontId="21" fillId="3" borderId="28" xfId="7" quotePrefix="1" applyNumberFormat="1" applyFont="1" applyFill="1" applyBorder="1" applyAlignment="1">
      <alignment horizontal="center" vertical="center" wrapText="1"/>
    </xf>
    <xf numFmtId="17" fontId="21" fillId="3" borderId="29" xfId="7" quotePrefix="1" applyNumberFormat="1" applyFont="1" applyFill="1" applyBorder="1" applyAlignment="1">
      <alignment horizontal="center" vertical="center" wrapText="1"/>
    </xf>
  </cellXfs>
  <cellStyles count="12">
    <cellStyle name="00 Titular" xfId="5"/>
    <cellStyle name="Hipervínculo" xfId="3" builtinId="8"/>
    <cellStyle name="Millares [0]" xfId="1" builtinId="6"/>
    <cellStyle name="Millares [0] 2" xfId="11"/>
    <cellStyle name="Normal" xfId="0" builtinId="0"/>
    <cellStyle name="Normal - Style1 4" xfId="4"/>
    <cellStyle name="Normal 123 2 2_Índice tablas 2T" xfId="6"/>
    <cellStyle name="Normal 2 2 10" xfId="7"/>
    <cellStyle name="Normal 2 4 2" xfId="8"/>
    <cellStyle name="Percent" xfId="10"/>
    <cellStyle name="Porcentaje" xfId="2" builtinId="5"/>
    <cellStyle name="Porcentaje 1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oneCellAnchor>
    <xdr:from>
      <xdr:col>3</xdr:col>
      <xdr:colOff>238125</xdr:colOff>
      <xdr:row>0</xdr:row>
      <xdr:rowOff>119062</xdr:rowOff>
    </xdr:from>
    <xdr:ext cx="928687" cy="1068162"/>
    <xdr:pic>
      <xdr:nvPicPr>
        <xdr:cNvPr id="8" name="Image 1026">
          <a:extLst>
            <a:ext uri="{FF2B5EF4-FFF2-40B4-BE49-F238E27FC236}">
              <a16:creationId xmlns="" xmlns:a16="http://schemas.microsoft.com/office/drawing/2014/main" id="{05F3FC05-CCA3-4377-BBE5-BDB43486B83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83" t="44415" r="85157" b="45814"/>
        <a:stretch/>
      </xdr:blipFill>
      <xdr:spPr>
        <a:xfrm>
          <a:off x="12477750" y="119062"/>
          <a:ext cx="928687" cy="1068162"/>
        </a:xfrm>
        <a:prstGeom prst="rect">
          <a:avLst/>
        </a:prstGeom>
        <a:noFill/>
        <a:ln>
          <a:noFill/>
        </a:ln>
      </xdr:spPr>
    </xdr:pic>
    <xdr:clientData/>
  </xdr:oneCellAnchor>
  <xdr:twoCellAnchor editAs="oneCell">
    <xdr:from>
      <xdr:col>1</xdr:col>
      <xdr:colOff>55562</xdr:colOff>
      <xdr:row>44</xdr:row>
      <xdr:rowOff>156482</xdr:rowOff>
    </xdr:from>
    <xdr:to>
      <xdr:col>1</xdr:col>
      <xdr:colOff>549873</xdr:colOff>
      <xdr:row>47</xdr:row>
      <xdr:rowOff>24734</xdr:rowOff>
    </xdr:to>
    <xdr:pic>
      <xdr:nvPicPr>
        <xdr:cNvPr id="9" name="Imagen 8">
          <a:extLst>
            <a:ext uri="{FF2B5EF4-FFF2-40B4-BE49-F238E27FC236}">
              <a16:creationId xmlns="" xmlns:a16="http://schemas.microsoft.com/office/drawing/2014/main" id="{775394B4-080B-4F57-B3EE-AD751ABC99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13" r="79410" b="-5181"/>
        <a:stretch/>
      </xdr:blipFill>
      <xdr:spPr>
        <a:xfrm>
          <a:off x="665162" y="4823732"/>
          <a:ext cx="494311" cy="439752"/>
        </a:xfrm>
        <a:prstGeom prst="rect">
          <a:avLst/>
        </a:prstGeom>
      </xdr:spPr>
    </xdr:pic>
    <xdr:clientData/>
  </xdr:twoCellAnchor>
  <xdr:twoCellAnchor editAs="oneCell">
    <xdr:from>
      <xdr:col>1</xdr:col>
      <xdr:colOff>578304</xdr:colOff>
      <xdr:row>44</xdr:row>
      <xdr:rowOff>168956</xdr:rowOff>
    </xdr:from>
    <xdr:to>
      <xdr:col>2</xdr:col>
      <xdr:colOff>900734</xdr:colOff>
      <xdr:row>46</xdr:row>
      <xdr:rowOff>134540</xdr:rowOff>
    </xdr:to>
    <xdr:pic>
      <xdr:nvPicPr>
        <xdr:cNvPr id="10" name="Imagen 9">
          <a:extLst>
            <a:ext uri="{FF2B5EF4-FFF2-40B4-BE49-F238E27FC236}">
              <a16:creationId xmlns="" xmlns:a16="http://schemas.microsoft.com/office/drawing/2014/main" id="{BF912571-F5E8-4F5D-9B97-3E9F04E8341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744"/>
        <a:stretch/>
      </xdr:blipFill>
      <xdr:spPr>
        <a:xfrm>
          <a:off x="1187904" y="4836206"/>
          <a:ext cx="1293980" cy="3465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229569</xdr:rowOff>
    </xdr:to>
    <xdr:pic>
      <xdr:nvPicPr>
        <xdr:cNvPr id="15" name="Imagen 14">
          <a:hlinkClick xmlns:r="http://schemas.openxmlformats.org/officeDocument/2006/relationships" r:id="rId1"/>
          <a:extLst>
            <a:ext uri="{FF2B5EF4-FFF2-40B4-BE49-F238E27FC236}">
              <a16:creationId xmlns="" xmlns:a16="http://schemas.microsoft.com/office/drawing/2014/main" id="{4E1A4EB6-8C91-443B-B18B-932A8D5B22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1983"/>
        </a:xfrm>
        <a:prstGeom prst="rect">
          <a:avLst/>
        </a:prstGeom>
      </xdr:spPr>
    </xdr:pic>
    <xdr:clientData/>
  </xdr:twoCellAnchor>
  <xdr:twoCellAnchor editAs="oneCell">
    <xdr:from>
      <xdr:col>0</xdr:col>
      <xdr:colOff>495433</xdr:colOff>
      <xdr:row>0</xdr:row>
      <xdr:rowOff>0</xdr:rowOff>
    </xdr:from>
    <xdr:to>
      <xdr:col>1</xdr:col>
      <xdr:colOff>465118</xdr:colOff>
      <xdr:row>1</xdr:row>
      <xdr:rowOff>230860</xdr:rowOff>
    </xdr:to>
    <xdr:pic>
      <xdr:nvPicPr>
        <xdr:cNvPr id="16" name="Imagen 15">
          <a:extLst>
            <a:ext uri="{FF2B5EF4-FFF2-40B4-BE49-F238E27FC236}">
              <a16:creationId xmlns="" xmlns:a16="http://schemas.microsoft.com/office/drawing/2014/main" id="{060231DA-3614-4A47-B7E7-BE8FE8A40F2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81654" cy="492798"/>
        </a:xfrm>
        <a:prstGeom prst="rect">
          <a:avLst/>
        </a:prstGeom>
      </xdr:spPr>
    </xdr:pic>
    <xdr:clientData/>
  </xdr:twoCellAnchor>
  <xdr:twoCellAnchor editAs="oneCell">
    <xdr:from>
      <xdr:col>1</xdr:col>
      <xdr:colOff>458490</xdr:colOff>
      <xdr:row>0</xdr:row>
      <xdr:rowOff>54419</xdr:rowOff>
    </xdr:from>
    <xdr:to>
      <xdr:col>1</xdr:col>
      <xdr:colOff>1796920</xdr:colOff>
      <xdr:row>1</xdr:row>
      <xdr:rowOff>176442</xdr:rowOff>
    </xdr:to>
    <xdr:pic>
      <xdr:nvPicPr>
        <xdr:cNvPr id="17" name="Imagen 16">
          <a:extLst>
            <a:ext uri="{FF2B5EF4-FFF2-40B4-BE49-F238E27FC236}">
              <a16:creationId xmlns="" xmlns:a16="http://schemas.microsoft.com/office/drawing/2014/main" id="{6FDA94BE-5B1A-49AF-AA01-D61B99EC658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0459" y="54419"/>
          <a:ext cx="1338430" cy="3839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231734</xdr:rowOff>
    </xdr:to>
    <xdr:pic>
      <xdr:nvPicPr>
        <xdr:cNvPr id="11" name="Imagen 10">
          <a:hlinkClick xmlns:r="http://schemas.openxmlformats.org/officeDocument/2006/relationships" r:id="rId1"/>
          <a:extLst>
            <a:ext uri="{FF2B5EF4-FFF2-40B4-BE49-F238E27FC236}">
              <a16:creationId xmlns="" xmlns:a16="http://schemas.microsoft.com/office/drawing/2014/main" id="{679F00D9-ADE7-4CFD-8ED0-2D4B44B10F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1983"/>
        </a:xfrm>
        <a:prstGeom prst="rect">
          <a:avLst/>
        </a:prstGeom>
      </xdr:spPr>
    </xdr:pic>
    <xdr:clientData/>
  </xdr:twoCellAnchor>
  <xdr:twoCellAnchor editAs="oneCell">
    <xdr:from>
      <xdr:col>0</xdr:col>
      <xdr:colOff>495433</xdr:colOff>
      <xdr:row>0</xdr:row>
      <xdr:rowOff>0</xdr:rowOff>
    </xdr:from>
    <xdr:to>
      <xdr:col>1</xdr:col>
      <xdr:colOff>457542</xdr:colOff>
      <xdr:row>1</xdr:row>
      <xdr:rowOff>233025</xdr:rowOff>
    </xdr:to>
    <xdr:pic>
      <xdr:nvPicPr>
        <xdr:cNvPr id="12" name="Imagen 11">
          <a:extLst>
            <a:ext uri="{FF2B5EF4-FFF2-40B4-BE49-F238E27FC236}">
              <a16:creationId xmlns="" xmlns:a16="http://schemas.microsoft.com/office/drawing/2014/main" id="{96ABD4BF-31AC-48FF-A738-1D685BAF8E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81654" cy="492798"/>
        </a:xfrm>
        <a:prstGeom prst="rect">
          <a:avLst/>
        </a:prstGeom>
      </xdr:spPr>
    </xdr:pic>
    <xdr:clientData/>
  </xdr:twoCellAnchor>
  <xdr:twoCellAnchor editAs="oneCell">
    <xdr:from>
      <xdr:col>1</xdr:col>
      <xdr:colOff>450914</xdr:colOff>
      <xdr:row>0</xdr:row>
      <xdr:rowOff>54419</xdr:rowOff>
    </xdr:from>
    <xdr:to>
      <xdr:col>1</xdr:col>
      <xdr:colOff>1789344</xdr:colOff>
      <xdr:row>1</xdr:row>
      <xdr:rowOff>178607</xdr:rowOff>
    </xdr:to>
    <xdr:pic>
      <xdr:nvPicPr>
        <xdr:cNvPr id="13" name="Imagen 12">
          <a:extLst>
            <a:ext uri="{FF2B5EF4-FFF2-40B4-BE49-F238E27FC236}">
              <a16:creationId xmlns="" xmlns:a16="http://schemas.microsoft.com/office/drawing/2014/main" id="{1AE1A8C8-3276-4968-927B-ECB8DCE1C91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0459" y="54419"/>
          <a:ext cx="1338430" cy="38396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231734</xdr:rowOff>
    </xdr:to>
    <xdr:pic>
      <xdr:nvPicPr>
        <xdr:cNvPr id="14" name="Imagen 13">
          <a:hlinkClick xmlns:r="http://schemas.openxmlformats.org/officeDocument/2006/relationships" r:id="rId1"/>
          <a:extLst>
            <a:ext uri="{FF2B5EF4-FFF2-40B4-BE49-F238E27FC236}">
              <a16:creationId xmlns="" xmlns:a16="http://schemas.microsoft.com/office/drawing/2014/main" id="{614569C0-0A03-4E6B-A9FE-3AB78F04ED3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4148"/>
        </a:xfrm>
        <a:prstGeom prst="rect">
          <a:avLst/>
        </a:prstGeom>
      </xdr:spPr>
    </xdr:pic>
    <xdr:clientData/>
  </xdr:twoCellAnchor>
  <xdr:twoCellAnchor editAs="oneCell">
    <xdr:from>
      <xdr:col>0</xdr:col>
      <xdr:colOff>495433</xdr:colOff>
      <xdr:row>0</xdr:row>
      <xdr:rowOff>0</xdr:rowOff>
    </xdr:from>
    <xdr:to>
      <xdr:col>1</xdr:col>
      <xdr:colOff>457542</xdr:colOff>
      <xdr:row>1</xdr:row>
      <xdr:rowOff>233025</xdr:rowOff>
    </xdr:to>
    <xdr:pic>
      <xdr:nvPicPr>
        <xdr:cNvPr id="15" name="Imagen 14">
          <a:extLst>
            <a:ext uri="{FF2B5EF4-FFF2-40B4-BE49-F238E27FC236}">
              <a16:creationId xmlns="" xmlns:a16="http://schemas.microsoft.com/office/drawing/2014/main" id="{39E6AEB0-6CC3-4BD5-9C3C-D41AC4BED3B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74078" cy="494963"/>
        </a:xfrm>
        <a:prstGeom prst="rect">
          <a:avLst/>
        </a:prstGeom>
      </xdr:spPr>
    </xdr:pic>
    <xdr:clientData/>
  </xdr:twoCellAnchor>
  <xdr:twoCellAnchor editAs="oneCell">
    <xdr:from>
      <xdr:col>1</xdr:col>
      <xdr:colOff>450914</xdr:colOff>
      <xdr:row>0</xdr:row>
      <xdr:rowOff>54419</xdr:rowOff>
    </xdr:from>
    <xdr:to>
      <xdr:col>1</xdr:col>
      <xdr:colOff>1789344</xdr:colOff>
      <xdr:row>1</xdr:row>
      <xdr:rowOff>178607</xdr:rowOff>
    </xdr:to>
    <xdr:pic>
      <xdr:nvPicPr>
        <xdr:cNvPr id="16" name="Imagen 15">
          <a:extLst>
            <a:ext uri="{FF2B5EF4-FFF2-40B4-BE49-F238E27FC236}">
              <a16:creationId xmlns="" xmlns:a16="http://schemas.microsoft.com/office/drawing/2014/main" id="{E403FEF1-2300-4B22-ABFB-F62BA2D632F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62883" y="54419"/>
          <a:ext cx="1338430" cy="386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231734</xdr:rowOff>
    </xdr:to>
    <xdr:pic>
      <xdr:nvPicPr>
        <xdr:cNvPr id="11" name="Imagen 10">
          <a:hlinkClick xmlns:r="http://schemas.openxmlformats.org/officeDocument/2006/relationships" r:id="rId1"/>
          <a:extLst>
            <a:ext uri="{FF2B5EF4-FFF2-40B4-BE49-F238E27FC236}">
              <a16:creationId xmlns="" xmlns:a16="http://schemas.microsoft.com/office/drawing/2014/main" id="{92D40CDF-D8C7-40AE-ACF0-23531E371C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4148"/>
        </a:xfrm>
        <a:prstGeom prst="rect">
          <a:avLst/>
        </a:prstGeom>
      </xdr:spPr>
    </xdr:pic>
    <xdr:clientData/>
  </xdr:twoCellAnchor>
  <xdr:twoCellAnchor editAs="oneCell">
    <xdr:from>
      <xdr:col>0</xdr:col>
      <xdr:colOff>495433</xdr:colOff>
      <xdr:row>0</xdr:row>
      <xdr:rowOff>0</xdr:rowOff>
    </xdr:from>
    <xdr:to>
      <xdr:col>1</xdr:col>
      <xdr:colOff>457542</xdr:colOff>
      <xdr:row>1</xdr:row>
      <xdr:rowOff>233025</xdr:rowOff>
    </xdr:to>
    <xdr:pic>
      <xdr:nvPicPr>
        <xdr:cNvPr id="12" name="Imagen 11">
          <a:extLst>
            <a:ext uri="{FF2B5EF4-FFF2-40B4-BE49-F238E27FC236}">
              <a16:creationId xmlns="" xmlns:a16="http://schemas.microsoft.com/office/drawing/2014/main" id="{1FFFF5D2-BB39-45DF-BCC8-162324624A8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74078" cy="494963"/>
        </a:xfrm>
        <a:prstGeom prst="rect">
          <a:avLst/>
        </a:prstGeom>
      </xdr:spPr>
    </xdr:pic>
    <xdr:clientData/>
  </xdr:twoCellAnchor>
  <xdr:twoCellAnchor editAs="oneCell">
    <xdr:from>
      <xdr:col>1</xdr:col>
      <xdr:colOff>450914</xdr:colOff>
      <xdr:row>0</xdr:row>
      <xdr:rowOff>54419</xdr:rowOff>
    </xdr:from>
    <xdr:to>
      <xdr:col>1</xdr:col>
      <xdr:colOff>1789344</xdr:colOff>
      <xdr:row>1</xdr:row>
      <xdr:rowOff>178607</xdr:rowOff>
    </xdr:to>
    <xdr:pic>
      <xdr:nvPicPr>
        <xdr:cNvPr id="13" name="Imagen 12">
          <a:extLst>
            <a:ext uri="{FF2B5EF4-FFF2-40B4-BE49-F238E27FC236}">
              <a16:creationId xmlns="" xmlns:a16="http://schemas.microsoft.com/office/drawing/2014/main" id="{4D96777F-703B-4727-AAE4-4833572CC37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62883" y="54419"/>
          <a:ext cx="1338430" cy="386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236497</xdr:rowOff>
    </xdr:to>
    <xdr:pic>
      <xdr:nvPicPr>
        <xdr:cNvPr id="7" name="Imagen 6">
          <a:hlinkClick xmlns:r="http://schemas.openxmlformats.org/officeDocument/2006/relationships" r:id="rId1"/>
          <a:extLst>
            <a:ext uri="{FF2B5EF4-FFF2-40B4-BE49-F238E27FC236}">
              <a16:creationId xmlns="" xmlns:a16="http://schemas.microsoft.com/office/drawing/2014/main" id="{48C2A1AF-DE34-4E80-8E08-9A60BC72C7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4148"/>
        </a:xfrm>
        <a:prstGeom prst="rect">
          <a:avLst/>
        </a:prstGeom>
      </xdr:spPr>
    </xdr:pic>
    <xdr:clientData/>
  </xdr:twoCellAnchor>
  <xdr:twoCellAnchor editAs="oneCell">
    <xdr:from>
      <xdr:col>0</xdr:col>
      <xdr:colOff>495433</xdr:colOff>
      <xdr:row>0</xdr:row>
      <xdr:rowOff>0</xdr:rowOff>
    </xdr:from>
    <xdr:to>
      <xdr:col>1</xdr:col>
      <xdr:colOff>455161</xdr:colOff>
      <xdr:row>1</xdr:row>
      <xdr:rowOff>237788</xdr:rowOff>
    </xdr:to>
    <xdr:pic>
      <xdr:nvPicPr>
        <xdr:cNvPr id="8" name="Imagen 7">
          <a:extLst>
            <a:ext uri="{FF2B5EF4-FFF2-40B4-BE49-F238E27FC236}">
              <a16:creationId xmlns="" xmlns:a16="http://schemas.microsoft.com/office/drawing/2014/main" id="{7CDEF1FB-B439-4FD7-A0B7-DD0179C4726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74078" cy="494963"/>
        </a:xfrm>
        <a:prstGeom prst="rect">
          <a:avLst/>
        </a:prstGeom>
      </xdr:spPr>
    </xdr:pic>
    <xdr:clientData/>
  </xdr:twoCellAnchor>
  <xdr:twoCellAnchor editAs="oneCell">
    <xdr:from>
      <xdr:col>1</xdr:col>
      <xdr:colOff>448533</xdr:colOff>
      <xdr:row>0</xdr:row>
      <xdr:rowOff>54419</xdr:rowOff>
    </xdr:from>
    <xdr:to>
      <xdr:col>1</xdr:col>
      <xdr:colOff>1786963</xdr:colOff>
      <xdr:row>1</xdr:row>
      <xdr:rowOff>183370</xdr:rowOff>
    </xdr:to>
    <xdr:pic>
      <xdr:nvPicPr>
        <xdr:cNvPr id="9" name="Imagen 8">
          <a:extLst>
            <a:ext uri="{FF2B5EF4-FFF2-40B4-BE49-F238E27FC236}">
              <a16:creationId xmlns="" xmlns:a16="http://schemas.microsoft.com/office/drawing/2014/main" id="{38811517-008B-43D5-9F1A-663A34D5797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62883" y="54419"/>
          <a:ext cx="1338430" cy="386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240664</xdr:rowOff>
    </xdr:to>
    <xdr:pic>
      <xdr:nvPicPr>
        <xdr:cNvPr id="17" name="Imagen 16">
          <a:hlinkClick xmlns:r="http://schemas.openxmlformats.org/officeDocument/2006/relationships" r:id="rId1"/>
          <a:extLst>
            <a:ext uri="{FF2B5EF4-FFF2-40B4-BE49-F238E27FC236}">
              <a16:creationId xmlns="" xmlns:a16="http://schemas.microsoft.com/office/drawing/2014/main" id="{2B9A3312-21D7-413D-8CF7-8B15883825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44148"/>
        </a:xfrm>
        <a:prstGeom prst="rect">
          <a:avLst/>
        </a:prstGeom>
      </xdr:spPr>
    </xdr:pic>
    <xdr:clientData/>
  </xdr:twoCellAnchor>
  <xdr:twoCellAnchor editAs="oneCell">
    <xdr:from>
      <xdr:col>0</xdr:col>
      <xdr:colOff>495433</xdr:colOff>
      <xdr:row>0</xdr:row>
      <xdr:rowOff>0</xdr:rowOff>
    </xdr:from>
    <xdr:to>
      <xdr:col>1</xdr:col>
      <xdr:colOff>448613</xdr:colOff>
      <xdr:row>1</xdr:row>
      <xdr:rowOff>241955</xdr:rowOff>
    </xdr:to>
    <xdr:pic>
      <xdr:nvPicPr>
        <xdr:cNvPr id="18" name="Imagen 17">
          <a:extLst>
            <a:ext uri="{FF2B5EF4-FFF2-40B4-BE49-F238E27FC236}">
              <a16:creationId xmlns="" xmlns:a16="http://schemas.microsoft.com/office/drawing/2014/main" id="{1443057B-1641-49C6-80FE-8995DBFC6D9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74078" cy="494963"/>
        </a:xfrm>
        <a:prstGeom prst="rect">
          <a:avLst/>
        </a:prstGeom>
      </xdr:spPr>
    </xdr:pic>
    <xdr:clientData/>
  </xdr:twoCellAnchor>
  <xdr:twoCellAnchor editAs="oneCell">
    <xdr:from>
      <xdr:col>1</xdr:col>
      <xdr:colOff>441985</xdr:colOff>
      <xdr:row>0</xdr:row>
      <xdr:rowOff>54419</xdr:rowOff>
    </xdr:from>
    <xdr:to>
      <xdr:col>1</xdr:col>
      <xdr:colOff>1780415</xdr:colOff>
      <xdr:row>1</xdr:row>
      <xdr:rowOff>187537</xdr:rowOff>
    </xdr:to>
    <xdr:pic>
      <xdr:nvPicPr>
        <xdr:cNvPr id="19" name="Imagen 18">
          <a:extLst>
            <a:ext uri="{FF2B5EF4-FFF2-40B4-BE49-F238E27FC236}">
              <a16:creationId xmlns="" xmlns:a16="http://schemas.microsoft.com/office/drawing/2014/main" id="{54201CA9-B776-4C08-8C8E-B9D60E38C01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62883" y="54419"/>
          <a:ext cx="1338430" cy="386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240664</xdr:rowOff>
    </xdr:to>
    <xdr:pic>
      <xdr:nvPicPr>
        <xdr:cNvPr id="8" name="Imagen 7">
          <a:hlinkClick xmlns:r="http://schemas.openxmlformats.org/officeDocument/2006/relationships" r:id="rId1"/>
          <a:extLst>
            <a:ext uri="{FF2B5EF4-FFF2-40B4-BE49-F238E27FC236}">
              <a16:creationId xmlns="" xmlns:a16="http://schemas.microsoft.com/office/drawing/2014/main" id="{C9DAD459-8C50-4ADE-88AD-B9D5B7CF93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53078"/>
        </a:xfrm>
        <a:prstGeom prst="rect">
          <a:avLst/>
        </a:prstGeom>
      </xdr:spPr>
    </xdr:pic>
    <xdr:clientData/>
  </xdr:twoCellAnchor>
  <xdr:twoCellAnchor editAs="oneCell">
    <xdr:from>
      <xdr:col>0</xdr:col>
      <xdr:colOff>495433</xdr:colOff>
      <xdr:row>0</xdr:row>
      <xdr:rowOff>0</xdr:rowOff>
    </xdr:from>
    <xdr:to>
      <xdr:col>1</xdr:col>
      <xdr:colOff>448613</xdr:colOff>
      <xdr:row>1</xdr:row>
      <xdr:rowOff>241955</xdr:rowOff>
    </xdr:to>
    <xdr:pic>
      <xdr:nvPicPr>
        <xdr:cNvPr id="9" name="Imagen 8">
          <a:extLst>
            <a:ext uri="{FF2B5EF4-FFF2-40B4-BE49-F238E27FC236}">
              <a16:creationId xmlns="" xmlns:a16="http://schemas.microsoft.com/office/drawing/2014/main" id="{1CA1CB6E-622A-4B42-8A0B-34E7F0FEE36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65149" cy="503893"/>
        </a:xfrm>
        <a:prstGeom prst="rect">
          <a:avLst/>
        </a:prstGeom>
      </xdr:spPr>
    </xdr:pic>
    <xdr:clientData/>
  </xdr:twoCellAnchor>
  <xdr:twoCellAnchor editAs="oneCell">
    <xdr:from>
      <xdr:col>1</xdr:col>
      <xdr:colOff>441985</xdr:colOff>
      <xdr:row>0</xdr:row>
      <xdr:rowOff>54419</xdr:rowOff>
    </xdr:from>
    <xdr:to>
      <xdr:col>1</xdr:col>
      <xdr:colOff>1780415</xdr:colOff>
      <xdr:row>1</xdr:row>
      <xdr:rowOff>187537</xdr:rowOff>
    </xdr:to>
    <xdr:pic>
      <xdr:nvPicPr>
        <xdr:cNvPr id="10" name="Imagen 9">
          <a:extLst>
            <a:ext uri="{FF2B5EF4-FFF2-40B4-BE49-F238E27FC236}">
              <a16:creationId xmlns="" xmlns:a16="http://schemas.microsoft.com/office/drawing/2014/main" id="{F8DA9359-8AD5-4E67-A6AB-89140D3570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53954" y="54419"/>
          <a:ext cx="1338430" cy="3950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246160</xdr:rowOff>
    </xdr:to>
    <xdr:pic>
      <xdr:nvPicPr>
        <xdr:cNvPr id="7" name="Imagen 6">
          <a:hlinkClick xmlns:r="http://schemas.openxmlformats.org/officeDocument/2006/relationships" r:id="rId1"/>
          <a:extLst>
            <a:ext uri="{FF2B5EF4-FFF2-40B4-BE49-F238E27FC236}">
              <a16:creationId xmlns="" xmlns:a16="http://schemas.microsoft.com/office/drawing/2014/main" id="{07E4F1D2-1188-4B52-B4A1-0822DC8B46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53078"/>
        </a:xfrm>
        <a:prstGeom prst="rect">
          <a:avLst/>
        </a:prstGeom>
      </xdr:spPr>
    </xdr:pic>
    <xdr:clientData/>
  </xdr:twoCellAnchor>
  <xdr:twoCellAnchor editAs="oneCell">
    <xdr:from>
      <xdr:col>0</xdr:col>
      <xdr:colOff>495433</xdr:colOff>
      <xdr:row>0</xdr:row>
      <xdr:rowOff>0</xdr:rowOff>
    </xdr:from>
    <xdr:to>
      <xdr:col>1</xdr:col>
      <xdr:colOff>447697</xdr:colOff>
      <xdr:row>1</xdr:row>
      <xdr:rowOff>247451</xdr:rowOff>
    </xdr:to>
    <xdr:pic>
      <xdr:nvPicPr>
        <xdr:cNvPr id="8" name="Imagen 7">
          <a:extLst>
            <a:ext uri="{FF2B5EF4-FFF2-40B4-BE49-F238E27FC236}">
              <a16:creationId xmlns="" xmlns:a16="http://schemas.microsoft.com/office/drawing/2014/main" id="{48502CDE-A9A6-437B-BA9C-CADE31978D0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65149" cy="503893"/>
        </a:xfrm>
        <a:prstGeom prst="rect">
          <a:avLst/>
        </a:prstGeom>
      </xdr:spPr>
    </xdr:pic>
    <xdr:clientData/>
  </xdr:twoCellAnchor>
  <xdr:twoCellAnchor editAs="oneCell">
    <xdr:from>
      <xdr:col>1</xdr:col>
      <xdr:colOff>441069</xdr:colOff>
      <xdr:row>0</xdr:row>
      <xdr:rowOff>54419</xdr:rowOff>
    </xdr:from>
    <xdr:to>
      <xdr:col>1</xdr:col>
      <xdr:colOff>1779499</xdr:colOff>
      <xdr:row>1</xdr:row>
      <xdr:rowOff>193033</xdr:rowOff>
    </xdr:to>
    <xdr:pic>
      <xdr:nvPicPr>
        <xdr:cNvPr id="9" name="Imagen 8">
          <a:extLst>
            <a:ext uri="{FF2B5EF4-FFF2-40B4-BE49-F238E27FC236}">
              <a16:creationId xmlns="" xmlns:a16="http://schemas.microsoft.com/office/drawing/2014/main" id="{87E8AC85-8209-46AA-994D-F57990298F5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53954" y="54419"/>
          <a:ext cx="1338430" cy="3950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7</xdr:col>
      <xdr:colOff>304800</xdr:colOff>
      <xdr:row>6</xdr:row>
      <xdr:rowOff>165101</xdr:rowOff>
    </xdr:to>
    <xdr:sp macro="" textlink="">
      <xdr:nvSpPr>
        <xdr:cNvPr id="5" name="AutoShape 2" descr="Archivo:Santander Argentina Logo.png - Wikipedia, la enciclopedia libre">
          <a:extLst>
            <a:ext uri="{FF2B5EF4-FFF2-40B4-BE49-F238E27FC236}">
              <a16:creationId xmlns="" xmlns:a16="http://schemas.microsoft.com/office/drawing/2014/main" id="{9BD944B8-374A-4E9A-B60C-569D32AC78B8}"/>
            </a:ext>
          </a:extLst>
        </xdr:cNvPr>
        <xdr:cNvSpPr>
          <a:spLocks noChangeAspect="1" noChangeArrowheads="1"/>
        </xdr:cNvSpPr>
      </xdr:nvSpPr>
      <xdr:spPr bwMode="auto">
        <a:xfrm>
          <a:off x="10982325" y="742950"/>
          <a:ext cx="304800" cy="355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1</xdr:row>
      <xdr:rowOff>248602</xdr:rowOff>
    </xdr:to>
    <xdr:pic>
      <xdr:nvPicPr>
        <xdr:cNvPr id="13" name="Imagen 12">
          <a:hlinkClick xmlns:r="http://schemas.openxmlformats.org/officeDocument/2006/relationships" r:id="rId1"/>
          <a:extLst>
            <a:ext uri="{FF2B5EF4-FFF2-40B4-BE49-F238E27FC236}">
              <a16:creationId xmlns="" xmlns:a16="http://schemas.microsoft.com/office/drawing/2014/main" id="{F5AD79AE-19D5-4883-A1F9-9C1D6E8E7E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53078"/>
        </a:xfrm>
        <a:prstGeom prst="rect">
          <a:avLst/>
        </a:prstGeom>
      </xdr:spPr>
    </xdr:pic>
    <xdr:clientData/>
  </xdr:twoCellAnchor>
  <xdr:twoCellAnchor editAs="oneCell">
    <xdr:from>
      <xdr:col>0</xdr:col>
      <xdr:colOff>495433</xdr:colOff>
      <xdr:row>0</xdr:row>
      <xdr:rowOff>0</xdr:rowOff>
    </xdr:from>
    <xdr:to>
      <xdr:col>1</xdr:col>
      <xdr:colOff>441999</xdr:colOff>
      <xdr:row>1</xdr:row>
      <xdr:rowOff>249893</xdr:rowOff>
    </xdr:to>
    <xdr:pic>
      <xdr:nvPicPr>
        <xdr:cNvPr id="14" name="Imagen 13">
          <a:extLst>
            <a:ext uri="{FF2B5EF4-FFF2-40B4-BE49-F238E27FC236}">
              <a16:creationId xmlns="" xmlns:a16="http://schemas.microsoft.com/office/drawing/2014/main" id="{8396500B-154C-409F-9726-5C1A367CDCD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65149" cy="503893"/>
        </a:xfrm>
        <a:prstGeom prst="rect">
          <a:avLst/>
        </a:prstGeom>
      </xdr:spPr>
    </xdr:pic>
    <xdr:clientData/>
  </xdr:twoCellAnchor>
  <xdr:twoCellAnchor editAs="oneCell">
    <xdr:from>
      <xdr:col>1</xdr:col>
      <xdr:colOff>435371</xdr:colOff>
      <xdr:row>0</xdr:row>
      <xdr:rowOff>54419</xdr:rowOff>
    </xdr:from>
    <xdr:to>
      <xdr:col>1</xdr:col>
      <xdr:colOff>1773801</xdr:colOff>
      <xdr:row>1</xdr:row>
      <xdr:rowOff>195475</xdr:rowOff>
    </xdr:to>
    <xdr:pic>
      <xdr:nvPicPr>
        <xdr:cNvPr id="15" name="Imagen 14">
          <a:extLst>
            <a:ext uri="{FF2B5EF4-FFF2-40B4-BE49-F238E27FC236}">
              <a16:creationId xmlns="" xmlns:a16="http://schemas.microsoft.com/office/drawing/2014/main" id="{01826C7C-76C5-479B-8B98-35CA14DDC45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53954" y="54419"/>
          <a:ext cx="1338430" cy="3950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248602</xdr:rowOff>
    </xdr:to>
    <xdr:pic>
      <xdr:nvPicPr>
        <xdr:cNvPr id="13" name="Imagen 12">
          <a:hlinkClick xmlns:r="http://schemas.openxmlformats.org/officeDocument/2006/relationships" r:id="rId1"/>
          <a:extLst>
            <a:ext uri="{FF2B5EF4-FFF2-40B4-BE49-F238E27FC236}">
              <a16:creationId xmlns="" xmlns:a16="http://schemas.microsoft.com/office/drawing/2014/main" id="{5977B320-7C3C-42C1-B395-E0D69847FC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61016"/>
        </a:xfrm>
        <a:prstGeom prst="rect">
          <a:avLst/>
        </a:prstGeom>
      </xdr:spPr>
    </xdr:pic>
    <xdr:clientData/>
  </xdr:twoCellAnchor>
  <xdr:twoCellAnchor editAs="oneCell">
    <xdr:from>
      <xdr:col>0</xdr:col>
      <xdr:colOff>495433</xdr:colOff>
      <xdr:row>0</xdr:row>
      <xdr:rowOff>0</xdr:rowOff>
    </xdr:from>
    <xdr:to>
      <xdr:col>1</xdr:col>
      <xdr:colOff>441999</xdr:colOff>
      <xdr:row>1</xdr:row>
      <xdr:rowOff>249893</xdr:rowOff>
    </xdr:to>
    <xdr:pic>
      <xdr:nvPicPr>
        <xdr:cNvPr id="14" name="Imagen 13">
          <a:extLst>
            <a:ext uri="{FF2B5EF4-FFF2-40B4-BE49-F238E27FC236}">
              <a16:creationId xmlns="" xmlns:a16="http://schemas.microsoft.com/office/drawing/2014/main" id="{2C8F8443-8911-4313-BE70-5F068206CB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58535" cy="511831"/>
        </a:xfrm>
        <a:prstGeom prst="rect">
          <a:avLst/>
        </a:prstGeom>
      </xdr:spPr>
    </xdr:pic>
    <xdr:clientData/>
  </xdr:twoCellAnchor>
  <xdr:twoCellAnchor editAs="oneCell">
    <xdr:from>
      <xdr:col>1</xdr:col>
      <xdr:colOff>435371</xdr:colOff>
      <xdr:row>0</xdr:row>
      <xdr:rowOff>54419</xdr:rowOff>
    </xdr:from>
    <xdr:to>
      <xdr:col>1</xdr:col>
      <xdr:colOff>1773801</xdr:colOff>
      <xdr:row>1</xdr:row>
      <xdr:rowOff>195475</xdr:rowOff>
    </xdr:to>
    <xdr:pic>
      <xdr:nvPicPr>
        <xdr:cNvPr id="15" name="Imagen 14">
          <a:extLst>
            <a:ext uri="{FF2B5EF4-FFF2-40B4-BE49-F238E27FC236}">
              <a16:creationId xmlns="" xmlns:a16="http://schemas.microsoft.com/office/drawing/2014/main" id="{C9A52D45-18DC-48C6-A95C-28A73F03A9E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47340" y="54419"/>
          <a:ext cx="1338430" cy="402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304800</xdr:colOff>
      <xdr:row>4</xdr:row>
      <xdr:rowOff>162538</xdr:rowOff>
    </xdr:to>
    <xdr:sp macro="" textlink="">
      <xdr:nvSpPr>
        <xdr:cNvPr id="2" name="AutoShape 2" descr="Archivo:Santander Argentina Logo.png - Wikipedia, la enciclopedia libre">
          <a:extLst>
            <a:ext uri="{FF2B5EF4-FFF2-40B4-BE49-F238E27FC236}">
              <a16:creationId xmlns="" xmlns:a16="http://schemas.microsoft.com/office/drawing/2014/main" id="{8D4E6CA2-E69A-419C-BAE3-DAAB890C51BB}"/>
            </a:ext>
          </a:extLst>
        </xdr:cNvPr>
        <xdr:cNvSpPr>
          <a:spLocks noChangeAspect="1" noChangeArrowheads="1"/>
        </xdr:cNvSpPr>
      </xdr:nvSpPr>
      <xdr:spPr bwMode="auto">
        <a:xfrm>
          <a:off x="10982325" y="7429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1</xdr:row>
      <xdr:rowOff>209517</xdr:rowOff>
    </xdr:to>
    <xdr:pic>
      <xdr:nvPicPr>
        <xdr:cNvPr id="14" name="Imagen 13">
          <a:hlinkClick xmlns:r="http://schemas.openxmlformats.org/officeDocument/2006/relationships" r:id="rId1"/>
          <a:extLst>
            <a:ext uri="{FF2B5EF4-FFF2-40B4-BE49-F238E27FC236}">
              <a16:creationId xmlns="" xmlns:a16="http://schemas.microsoft.com/office/drawing/2014/main" id="{8702541B-B3D8-4B90-9C90-80C0274C6C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473534</xdr:colOff>
      <xdr:row>1</xdr:row>
      <xdr:rowOff>210808</xdr:rowOff>
    </xdr:to>
    <xdr:pic>
      <xdr:nvPicPr>
        <xdr:cNvPr id="15" name="Imagen 14">
          <a:extLst>
            <a:ext uri="{FF2B5EF4-FFF2-40B4-BE49-F238E27FC236}">
              <a16:creationId xmlns="" xmlns:a16="http://schemas.microsoft.com/office/drawing/2014/main" id="{6C69074C-E984-460D-92D7-E9652EB79C0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466906</xdr:colOff>
      <xdr:row>0</xdr:row>
      <xdr:rowOff>27205</xdr:rowOff>
    </xdr:from>
    <xdr:to>
      <xdr:col>1</xdr:col>
      <xdr:colOff>1805336</xdr:colOff>
      <xdr:row>1</xdr:row>
      <xdr:rowOff>129176</xdr:rowOff>
    </xdr:to>
    <xdr:pic>
      <xdr:nvPicPr>
        <xdr:cNvPr id="16" name="Imagen 15">
          <a:extLst>
            <a:ext uri="{FF2B5EF4-FFF2-40B4-BE49-F238E27FC236}">
              <a16:creationId xmlns="" xmlns:a16="http://schemas.microsoft.com/office/drawing/2014/main" id="{02A2F8C2-473A-490E-AD7C-8AC12EC0512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1011192" y="27205"/>
          <a:ext cx="1338430" cy="355971"/>
        </a:xfrm>
        <a:prstGeom prst="rect">
          <a:avLst/>
        </a:prstGeom>
      </xdr:spPr>
    </xdr:pic>
    <xdr:clientData/>
  </xdr:twoCellAnchor>
  <xdr:oneCellAnchor>
    <xdr:from>
      <xdr:col>3</xdr:col>
      <xdr:colOff>616856</xdr:colOff>
      <xdr:row>32</xdr:row>
      <xdr:rowOff>36285</xdr:rowOff>
    </xdr:from>
    <xdr:ext cx="395493" cy="264560"/>
    <xdr:sp macro="" textlink="">
      <xdr:nvSpPr>
        <xdr:cNvPr id="3" name="CuadroTexto 2"/>
        <xdr:cNvSpPr txBox="1"/>
      </xdr:nvSpPr>
      <xdr:spPr>
        <a:xfrm>
          <a:off x="9098642" y="6912428"/>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t>
          </a:r>
        </a:p>
      </xdr:txBody>
    </xdr:sp>
    <xdr:clientData/>
  </xdr:oneCellAnchor>
  <xdr:oneCellAnchor>
    <xdr:from>
      <xdr:col>3</xdr:col>
      <xdr:colOff>642256</xdr:colOff>
      <xdr:row>32</xdr:row>
      <xdr:rowOff>351971</xdr:rowOff>
    </xdr:from>
    <xdr:ext cx="395493" cy="264560"/>
    <xdr:sp macro="" textlink="">
      <xdr:nvSpPr>
        <xdr:cNvPr id="7" name="CuadroTexto 6"/>
        <xdr:cNvSpPr txBox="1"/>
      </xdr:nvSpPr>
      <xdr:spPr>
        <a:xfrm>
          <a:off x="9124042" y="722811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t>
          </a:r>
        </a:p>
      </xdr:txBody>
    </xdr:sp>
    <xdr:clientData/>
  </xdr:oneCellAnchor>
  <xdr:oneCellAnchor>
    <xdr:from>
      <xdr:col>3</xdr:col>
      <xdr:colOff>698499</xdr:colOff>
      <xdr:row>34</xdr:row>
      <xdr:rowOff>154214</xdr:rowOff>
    </xdr:from>
    <xdr:ext cx="395493" cy="264560"/>
    <xdr:sp macro="" textlink="">
      <xdr:nvSpPr>
        <xdr:cNvPr id="8" name="CuadroTexto 7"/>
        <xdr:cNvSpPr txBox="1"/>
      </xdr:nvSpPr>
      <xdr:spPr>
        <a:xfrm>
          <a:off x="9180285" y="7620000"/>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248602</xdr:rowOff>
    </xdr:to>
    <xdr:pic>
      <xdr:nvPicPr>
        <xdr:cNvPr id="16" name="Imagen 15">
          <a:hlinkClick xmlns:r="http://schemas.openxmlformats.org/officeDocument/2006/relationships" r:id="rId1"/>
          <a:extLst>
            <a:ext uri="{FF2B5EF4-FFF2-40B4-BE49-F238E27FC236}">
              <a16:creationId xmlns="" xmlns:a16="http://schemas.microsoft.com/office/drawing/2014/main" id="{1C1F2D82-78C6-4D07-B20A-40B113345F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61016"/>
        </a:xfrm>
        <a:prstGeom prst="rect">
          <a:avLst/>
        </a:prstGeom>
      </xdr:spPr>
    </xdr:pic>
    <xdr:clientData/>
  </xdr:twoCellAnchor>
  <xdr:twoCellAnchor editAs="oneCell">
    <xdr:from>
      <xdr:col>0</xdr:col>
      <xdr:colOff>495433</xdr:colOff>
      <xdr:row>0</xdr:row>
      <xdr:rowOff>0</xdr:rowOff>
    </xdr:from>
    <xdr:to>
      <xdr:col>1</xdr:col>
      <xdr:colOff>441999</xdr:colOff>
      <xdr:row>1</xdr:row>
      <xdr:rowOff>249893</xdr:rowOff>
    </xdr:to>
    <xdr:pic>
      <xdr:nvPicPr>
        <xdr:cNvPr id="17" name="Imagen 16">
          <a:extLst>
            <a:ext uri="{FF2B5EF4-FFF2-40B4-BE49-F238E27FC236}">
              <a16:creationId xmlns="" xmlns:a16="http://schemas.microsoft.com/office/drawing/2014/main" id="{86E17389-F520-48DD-9927-E464494D2CC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58535" cy="511831"/>
        </a:xfrm>
        <a:prstGeom prst="rect">
          <a:avLst/>
        </a:prstGeom>
      </xdr:spPr>
    </xdr:pic>
    <xdr:clientData/>
  </xdr:twoCellAnchor>
  <xdr:twoCellAnchor editAs="oneCell">
    <xdr:from>
      <xdr:col>1</xdr:col>
      <xdr:colOff>435371</xdr:colOff>
      <xdr:row>0</xdr:row>
      <xdr:rowOff>54419</xdr:rowOff>
    </xdr:from>
    <xdr:to>
      <xdr:col>1</xdr:col>
      <xdr:colOff>1773801</xdr:colOff>
      <xdr:row>1</xdr:row>
      <xdr:rowOff>195475</xdr:rowOff>
    </xdr:to>
    <xdr:pic>
      <xdr:nvPicPr>
        <xdr:cNvPr id="18" name="Imagen 17">
          <a:extLst>
            <a:ext uri="{FF2B5EF4-FFF2-40B4-BE49-F238E27FC236}">
              <a16:creationId xmlns="" xmlns:a16="http://schemas.microsoft.com/office/drawing/2014/main" id="{3665218F-5F18-4FF5-A4DE-9BEC4452E88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47340" y="54419"/>
          <a:ext cx="1338430" cy="4029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165101</xdr:rowOff>
    </xdr:to>
    <xdr:sp macro="" textlink="">
      <xdr:nvSpPr>
        <xdr:cNvPr id="11" name="AutoShape 2" descr="Archivo:Santander Argentina Logo.png - Wikipedia, la enciclopedia libre">
          <a:extLst>
            <a:ext uri="{FF2B5EF4-FFF2-40B4-BE49-F238E27FC236}">
              <a16:creationId xmlns="" xmlns:a16="http://schemas.microsoft.com/office/drawing/2014/main" id="{B8C91463-ED66-49BA-AC15-DFAD6BD58C8D}"/>
            </a:ext>
          </a:extLst>
        </xdr:cNvPr>
        <xdr:cNvSpPr>
          <a:spLocks noChangeAspect="1" noChangeArrowheads="1"/>
        </xdr:cNvSpPr>
      </xdr:nvSpPr>
      <xdr:spPr bwMode="auto">
        <a:xfrm>
          <a:off x="10982325" y="742950"/>
          <a:ext cx="304800" cy="355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2</xdr:row>
      <xdr:rowOff>4148</xdr:rowOff>
    </xdr:to>
    <xdr:pic>
      <xdr:nvPicPr>
        <xdr:cNvPr id="23" name="Imagen 22">
          <a:hlinkClick xmlns:r="http://schemas.openxmlformats.org/officeDocument/2006/relationships" r:id="rId1"/>
          <a:extLst>
            <a:ext uri="{FF2B5EF4-FFF2-40B4-BE49-F238E27FC236}">
              <a16:creationId xmlns="" xmlns:a16="http://schemas.microsoft.com/office/drawing/2014/main" id="{4D907DC5-9ABD-4752-9D26-66F5CB07EC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61016"/>
        </a:xfrm>
        <a:prstGeom prst="rect">
          <a:avLst/>
        </a:prstGeom>
      </xdr:spPr>
    </xdr:pic>
    <xdr:clientData/>
  </xdr:twoCellAnchor>
  <xdr:twoCellAnchor editAs="oneCell">
    <xdr:from>
      <xdr:col>0</xdr:col>
      <xdr:colOff>495433</xdr:colOff>
      <xdr:row>0</xdr:row>
      <xdr:rowOff>0</xdr:rowOff>
    </xdr:from>
    <xdr:to>
      <xdr:col>1</xdr:col>
      <xdr:colOff>435519</xdr:colOff>
      <xdr:row>2</xdr:row>
      <xdr:rowOff>5439</xdr:rowOff>
    </xdr:to>
    <xdr:pic>
      <xdr:nvPicPr>
        <xdr:cNvPr id="24" name="Imagen 23">
          <a:extLst>
            <a:ext uri="{FF2B5EF4-FFF2-40B4-BE49-F238E27FC236}">
              <a16:creationId xmlns="" xmlns:a16="http://schemas.microsoft.com/office/drawing/2014/main" id="{DDA7B8C8-C81F-4005-AB59-9102991E401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58535" cy="511831"/>
        </a:xfrm>
        <a:prstGeom prst="rect">
          <a:avLst/>
        </a:prstGeom>
      </xdr:spPr>
    </xdr:pic>
    <xdr:clientData/>
  </xdr:twoCellAnchor>
  <xdr:twoCellAnchor editAs="oneCell">
    <xdr:from>
      <xdr:col>1</xdr:col>
      <xdr:colOff>428891</xdr:colOff>
      <xdr:row>0</xdr:row>
      <xdr:rowOff>54419</xdr:rowOff>
    </xdr:from>
    <xdr:to>
      <xdr:col>1</xdr:col>
      <xdr:colOff>1767321</xdr:colOff>
      <xdr:row>1</xdr:row>
      <xdr:rowOff>204217</xdr:rowOff>
    </xdr:to>
    <xdr:pic>
      <xdr:nvPicPr>
        <xdr:cNvPr id="25" name="Imagen 24">
          <a:extLst>
            <a:ext uri="{FF2B5EF4-FFF2-40B4-BE49-F238E27FC236}">
              <a16:creationId xmlns="" xmlns:a16="http://schemas.microsoft.com/office/drawing/2014/main" id="{E39D338B-9CFE-4759-AD06-F4DC87A52BB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47340" y="54419"/>
          <a:ext cx="1338430" cy="4029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209517</xdr:rowOff>
    </xdr:to>
    <xdr:pic>
      <xdr:nvPicPr>
        <xdr:cNvPr id="21" name="Imagen 20">
          <a:hlinkClick xmlns:r="http://schemas.openxmlformats.org/officeDocument/2006/relationships" r:id="rId1"/>
          <a:extLst>
            <a:ext uri="{FF2B5EF4-FFF2-40B4-BE49-F238E27FC236}">
              <a16:creationId xmlns="" xmlns:a16="http://schemas.microsoft.com/office/drawing/2014/main" id="{E05BEEF6-4DFD-4C46-9CB4-B205973676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473534</xdr:colOff>
      <xdr:row>1</xdr:row>
      <xdr:rowOff>210808</xdr:rowOff>
    </xdr:to>
    <xdr:pic>
      <xdr:nvPicPr>
        <xdr:cNvPr id="22" name="Imagen 21">
          <a:extLst>
            <a:ext uri="{FF2B5EF4-FFF2-40B4-BE49-F238E27FC236}">
              <a16:creationId xmlns="" xmlns:a16="http://schemas.microsoft.com/office/drawing/2014/main" id="{37B15405-2C5B-4894-80A6-6032E8813B6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466906</xdr:colOff>
      <xdr:row>0</xdr:row>
      <xdr:rowOff>54419</xdr:rowOff>
    </xdr:from>
    <xdr:to>
      <xdr:col>1</xdr:col>
      <xdr:colOff>1805336</xdr:colOff>
      <xdr:row>1</xdr:row>
      <xdr:rowOff>156390</xdr:rowOff>
    </xdr:to>
    <xdr:pic>
      <xdr:nvPicPr>
        <xdr:cNvPr id="23" name="Imagen 22">
          <a:extLst>
            <a:ext uri="{FF2B5EF4-FFF2-40B4-BE49-F238E27FC236}">
              <a16:creationId xmlns="" xmlns:a16="http://schemas.microsoft.com/office/drawing/2014/main" id="{3C190CC9-3078-4DC7-BEA8-9E37A95583E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8875" y="54419"/>
          <a:ext cx="1338430" cy="363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304800</xdr:colOff>
      <xdr:row>4</xdr:row>
      <xdr:rowOff>165099</xdr:rowOff>
    </xdr:to>
    <xdr:sp macro="" textlink="">
      <xdr:nvSpPr>
        <xdr:cNvPr id="25" name="AutoShape 2" descr="Archivo:Santander Argentina Logo.png - Wikipedia, la enciclopedia libre">
          <a:extLst>
            <a:ext uri="{FF2B5EF4-FFF2-40B4-BE49-F238E27FC236}">
              <a16:creationId xmlns="" xmlns:a16="http://schemas.microsoft.com/office/drawing/2014/main" id="{FB746A7C-C9FE-4AB2-9751-E40678C88A98}"/>
            </a:ext>
          </a:extLst>
        </xdr:cNvPr>
        <xdr:cNvSpPr>
          <a:spLocks noChangeAspect="1" noChangeArrowheads="1"/>
        </xdr:cNvSpPr>
      </xdr:nvSpPr>
      <xdr:spPr bwMode="auto">
        <a:xfrm>
          <a:off x="10982325" y="742950"/>
          <a:ext cx="304800" cy="355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1</xdr:row>
      <xdr:rowOff>209517</xdr:rowOff>
    </xdr:to>
    <xdr:pic>
      <xdr:nvPicPr>
        <xdr:cNvPr id="19" name="Imagen 18">
          <a:hlinkClick xmlns:r="http://schemas.openxmlformats.org/officeDocument/2006/relationships" r:id="rId1"/>
          <a:extLst>
            <a:ext uri="{FF2B5EF4-FFF2-40B4-BE49-F238E27FC236}">
              <a16:creationId xmlns="" xmlns:a16="http://schemas.microsoft.com/office/drawing/2014/main" id="{AE183B4E-76D0-4FDE-9DFA-4587C1D9C9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473534</xdr:colOff>
      <xdr:row>1</xdr:row>
      <xdr:rowOff>210808</xdr:rowOff>
    </xdr:to>
    <xdr:pic>
      <xdr:nvPicPr>
        <xdr:cNvPr id="20" name="Imagen 19">
          <a:extLst>
            <a:ext uri="{FF2B5EF4-FFF2-40B4-BE49-F238E27FC236}">
              <a16:creationId xmlns="" xmlns:a16="http://schemas.microsoft.com/office/drawing/2014/main" id="{9709DA81-D2CA-4447-AA81-313E70FCCEE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466906</xdr:colOff>
      <xdr:row>0</xdr:row>
      <xdr:rowOff>54419</xdr:rowOff>
    </xdr:from>
    <xdr:to>
      <xdr:col>1</xdr:col>
      <xdr:colOff>1805336</xdr:colOff>
      <xdr:row>1</xdr:row>
      <xdr:rowOff>156390</xdr:rowOff>
    </xdr:to>
    <xdr:pic>
      <xdr:nvPicPr>
        <xdr:cNvPr id="21" name="Imagen 20">
          <a:extLst>
            <a:ext uri="{FF2B5EF4-FFF2-40B4-BE49-F238E27FC236}">
              <a16:creationId xmlns="" xmlns:a16="http://schemas.microsoft.com/office/drawing/2014/main" id="{0F0AC2ED-ECE0-4208-B2D1-32B09D57AC2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8875" y="54419"/>
          <a:ext cx="1338430" cy="363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289733</xdr:colOff>
      <xdr:row>4</xdr:row>
      <xdr:rowOff>181261</xdr:rowOff>
    </xdr:to>
    <xdr:sp macro="" textlink="">
      <xdr:nvSpPr>
        <xdr:cNvPr id="5" name="AutoShape 2" descr="Archivo:Santander Argentina Logo.png - Wikipedia, la enciclopedia libre">
          <a:extLst>
            <a:ext uri="{FF2B5EF4-FFF2-40B4-BE49-F238E27FC236}">
              <a16:creationId xmlns="" xmlns:a16="http://schemas.microsoft.com/office/drawing/2014/main" id="{CE1032E7-99B8-4780-841D-98C8C8AB7A6B}"/>
            </a:ext>
          </a:extLst>
        </xdr:cNvPr>
        <xdr:cNvSpPr>
          <a:spLocks noChangeAspect="1" noChangeArrowheads="1"/>
        </xdr:cNvSpPr>
      </xdr:nvSpPr>
      <xdr:spPr bwMode="auto">
        <a:xfrm>
          <a:off x="10982325" y="742950"/>
          <a:ext cx="304800" cy="355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1</xdr:row>
      <xdr:rowOff>209517</xdr:rowOff>
    </xdr:to>
    <xdr:pic>
      <xdr:nvPicPr>
        <xdr:cNvPr id="14" name="Imagen 13">
          <a:hlinkClick xmlns:r="http://schemas.openxmlformats.org/officeDocument/2006/relationships" r:id="rId1"/>
          <a:extLst>
            <a:ext uri="{FF2B5EF4-FFF2-40B4-BE49-F238E27FC236}">
              <a16:creationId xmlns="" xmlns:a16="http://schemas.microsoft.com/office/drawing/2014/main" id="{CECF4AC7-BBD6-4CD1-BC6E-DDBFADF065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473534</xdr:colOff>
      <xdr:row>1</xdr:row>
      <xdr:rowOff>210808</xdr:rowOff>
    </xdr:to>
    <xdr:pic>
      <xdr:nvPicPr>
        <xdr:cNvPr id="15" name="Imagen 14">
          <a:extLst>
            <a:ext uri="{FF2B5EF4-FFF2-40B4-BE49-F238E27FC236}">
              <a16:creationId xmlns="" xmlns:a16="http://schemas.microsoft.com/office/drawing/2014/main" id="{C79F42CE-E58A-4208-91BE-B687CED743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466906</xdr:colOff>
      <xdr:row>0</xdr:row>
      <xdr:rowOff>54419</xdr:rowOff>
    </xdr:from>
    <xdr:to>
      <xdr:col>1</xdr:col>
      <xdr:colOff>1805336</xdr:colOff>
      <xdr:row>1</xdr:row>
      <xdr:rowOff>156390</xdr:rowOff>
    </xdr:to>
    <xdr:pic>
      <xdr:nvPicPr>
        <xdr:cNvPr id="16" name="Imagen 15">
          <a:extLst>
            <a:ext uri="{FF2B5EF4-FFF2-40B4-BE49-F238E27FC236}">
              <a16:creationId xmlns="" xmlns:a16="http://schemas.microsoft.com/office/drawing/2014/main" id="{BB905116-53BD-420F-BB66-2656C8F26FC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8875" y="54419"/>
          <a:ext cx="1338430" cy="3639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165101</xdr:rowOff>
    </xdr:to>
    <xdr:sp macro="" textlink="">
      <xdr:nvSpPr>
        <xdr:cNvPr id="5" name="AutoShape 2" descr="Archivo:Santander Argentina Logo.png - Wikipedia, la enciclopedia libre">
          <a:extLst>
            <a:ext uri="{FF2B5EF4-FFF2-40B4-BE49-F238E27FC236}">
              <a16:creationId xmlns="" xmlns:a16="http://schemas.microsoft.com/office/drawing/2014/main" id="{274C17E6-9BF2-4C73-AEC3-D603FA0F29A9}"/>
            </a:ext>
          </a:extLst>
        </xdr:cNvPr>
        <xdr:cNvSpPr>
          <a:spLocks noChangeAspect="1" noChangeArrowheads="1"/>
        </xdr:cNvSpPr>
      </xdr:nvSpPr>
      <xdr:spPr bwMode="auto">
        <a:xfrm>
          <a:off x="10982325" y="742950"/>
          <a:ext cx="304800" cy="355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49524</xdr:rowOff>
    </xdr:from>
    <xdr:to>
      <xdr:col>0</xdr:col>
      <xdr:colOff>494085</xdr:colOff>
      <xdr:row>1</xdr:row>
      <xdr:rowOff>211682</xdr:rowOff>
    </xdr:to>
    <xdr:pic>
      <xdr:nvPicPr>
        <xdr:cNvPr id="9" name="Imagen 8">
          <a:hlinkClick xmlns:r="http://schemas.openxmlformats.org/officeDocument/2006/relationships" r:id="rId1"/>
          <a:extLst>
            <a:ext uri="{FF2B5EF4-FFF2-40B4-BE49-F238E27FC236}">
              <a16:creationId xmlns="" xmlns:a16="http://schemas.microsoft.com/office/drawing/2014/main" id="{82FAC30B-2DB9-4E83-9F7C-80A98ED807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465958</xdr:colOff>
      <xdr:row>1</xdr:row>
      <xdr:rowOff>212973</xdr:rowOff>
    </xdr:to>
    <xdr:pic>
      <xdr:nvPicPr>
        <xdr:cNvPr id="10" name="Imagen 9">
          <a:extLst>
            <a:ext uri="{FF2B5EF4-FFF2-40B4-BE49-F238E27FC236}">
              <a16:creationId xmlns="" xmlns:a16="http://schemas.microsoft.com/office/drawing/2014/main" id="{F4D1779D-841C-4225-B540-EDFB89FBAB5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459330</xdr:colOff>
      <xdr:row>0</xdr:row>
      <xdr:rowOff>54419</xdr:rowOff>
    </xdr:from>
    <xdr:to>
      <xdr:col>1</xdr:col>
      <xdr:colOff>1797760</xdr:colOff>
      <xdr:row>1</xdr:row>
      <xdr:rowOff>158555</xdr:rowOff>
    </xdr:to>
    <xdr:pic>
      <xdr:nvPicPr>
        <xdr:cNvPr id="11" name="Imagen 10">
          <a:extLst>
            <a:ext uri="{FF2B5EF4-FFF2-40B4-BE49-F238E27FC236}">
              <a16:creationId xmlns="" xmlns:a16="http://schemas.microsoft.com/office/drawing/2014/main" id="{BAEFE70A-AE2D-42E1-9275-D36D58777E7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8875" y="54419"/>
          <a:ext cx="1338430" cy="363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220101</xdr:rowOff>
    </xdr:to>
    <xdr:pic>
      <xdr:nvPicPr>
        <xdr:cNvPr id="11" name="Imagen 10">
          <a:hlinkClick xmlns:r="http://schemas.openxmlformats.org/officeDocument/2006/relationships" r:id="rId1"/>
          <a:extLst>
            <a:ext uri="{FF2B5EF4-FFF2-40B4-BE49-F238E27FC236}">
              <a16:creationId xmlns="" xmlns:a16="http://schemas.microsoft.com/office/drawing/2014/main" id="{325BCDF4-4594-4F16-BF9D-E5EF8DE97C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21931"/>
        </a:xfrm>
        <a:prstGeom prst="rect">
          <a:avLst/>
        </a:prstGeom>
      </xdr:spPr>
    </xdr:pic>
    <xdr:clientData/>
  </xdr:twoCellAnchor>
  <xdr:twoCellAnchor editAs="oneCell">
    <xdr:from>
      <xdr:col>0</xdr:col>
      <xdr:colOff>495433</xdr:colOff>
      <xdr:row>0</xdr:row>
      <xdr:rowOff>0</xdr:rowOff>
    </xdr:from>
    <xdr:to>
      <xdr:col>1</xdr:col>
      <xdr:colOff>469565</xdr:colOff>
      <xdr:row>1</xdr:row>
      <xdr:rowOff>221392</xdr:rowOff>
    </xdr:to>
    <xdr:pic>
      <xdr:nvPicPr>
        <xdr:cNvPr id="12" name="Imagen 11">
          <a:extLst>
            <a:ext uri="{FF2B5EF4-FFF2-40B4-BE49-F238E27FC236}">
              <a16:creationId xmlns="" xmlns:a16="http://schemas.microsoft.com/office/drawing/2014/main" id="{34FB46D2-024D-47C0-B5A9-B9DF0CF67F5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90070" cy="472746"/>
        </a:xfrm>
        <a:prstGeom prst="rect">
          <a:avLst/>
        </a:prstGeom>
      </xdr:spPr>
    </xdr:pic>
    <xdr:clientData/>
  </xdr:twoCellAnchor>
  <xdr:twoCellAnchor editAs="oneCell">
    <xdr:from>
      <xdr:col>1</xdr:col>
      <xdr:colOff>462937</xdr:colOff>
      <xdr:row>0</xdr:row>
      <xdr:rowOff>54419</xdr:rowOff>
    </xdr:from>
    <xdr:to>
      <xdr:col>1</xdr:col>
      <xdr:colOff>1801367</xdr:colOff>
      <xdr:row>1</xdr:row>
      <xdr:rowOff>166974</xdr:rowOff>
    </xdr:to>
    <xdr:pic>
      <xdr:nvPicPr>
        <xdr:cNvPr id="13" name="Imagen 12">
          <a:extLst>
            <a:ext uri="{FF2B5EF4-FFF2-40B4-BE49-F238E27FC236}">
              <a16:creationId xmlns="" xmlns:a16="http://schemas.microsoft.com/office/drawing/2014/main" id="{43D9122B-7E68-425C-8C7A-3AD306ABAFF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8875" y="54419"/>
          <a:ext cx="1338430" cy="3639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220101</xdr:rowOff>
    </xdr:to>
    <xdr:pic>
      <xdr:nvPicPr>
        <xdr:cNvPr id="16" name="Imagen 15">
          <a:hlinkClick xmlns:r="http://schemas.openxmlformats.org/officeDocument/2006/relationships" r:id="rId1"/>
          <a:extLst>
            <a:ext uri="{FF2B5EF4-FFF2-40B4-BE49-F238E27FC236}">
              <a16:creationId xmlns="" xmlns:a16="http://schemas.microsoft.com/office/drawing/2014/main" id="{AE0F6819-A786-4579-8564-5C301DD6BE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32515"/>
        </a:xfrm>
        <a:prstGeom prst="rect">
          <a:avLst/>
        </a:prstGeom>
      </xdr:spPr>
    </xdr:pic>
    <xdr:clientData/>
  </xdr:twoCellAnchor>
  <xdr:twoCellAnchor editAs="oneCell">
    <xdr:from>
      <xdr:col>0</xdr:col>
      <xdr:colOff>495433</xdr:colOff>
      <xdr:row>0</xdr:row>
      <xdr:rowOff>0</xdr:rowOff>
    </xdr:from>
    <xdr:to>
      <xdr:col>1</xdr:col>
      <xdr:colOff>469565</xdr:colOff>
      <xdr:row>1</xdr:row>
      <xdr:rowOff>221392</xdr:rowOff>
    </xdr:to>
    <xdr:pic>
      <xdr:nvPicPr>
        <xdr:cNvPr id="17" name="Imagen 16">
          <a:extLst>
            <a:ext uri="{FF2B5EF4-FFF2-40B4-BE49-F238E27FC236}">
              <a16:creationId xmlns="" xmlns:a16="http://schemas.microsoft.com/office/drawing/2014/main" id="{5146AAAC-EF96-48DD-966D-27AF944C7A5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86101" cy="483330"/>
        </a:xfrm>
        <a:prstGeom prst="rect">
          <a:avLst/>
        </a:prstGeom>
      </xdr:spPr>
    </xdr:pic>
    <xdr:clientData/>
  </xdr:twoCellAnchor>
  <xdr:twoCellAnchor editAs="oneCell">
    <xdr:from>
      <xdr:col>1</xdr:col>
      <xdr:colOff>462937</xdr:colOff>
      <xdr:row>0</xdr:row>
      <xdr:rowOff>54419</xdr:rowOff>
    </xdr:from>
    <xdr:to>
      <xdr:col>1</xdr:col>
      <xdr:colOff>1801367</xdr:colOff>
      <xdr:row>1</xdr:row>
      <xdr:rowOff>166974</xdr:rowOff>
    </xdr:to>
    <xdr:pic>
      <xdr:nvPicPr>
        <xdr:cNvPr id="18" name="Imagen 17">
          <a:extLst>
            <a:ext uri="{FF2B5EF4-FFF2-40B4-BE49-F238E27FC236}">
              <a16:creationId xmlns="" xmlns:a16="http://schemas.microsoft.com/office/drawing/2014/main" id="{1DFBF329-D548-4C2A-988B-707B2C9E4D6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4906" y="54419"/>
          <a:ext cx="1338430" cy="374493"/>
        </a:xfrm>
        <a:prstGeom prst="rect">
          <a:avLst/>
        </a:prstGeom>
      </xdr:spPr>
    </xdr:pic>
    <xdr:clientData/>
  </xdr:twoCellAnchor>
  <xdr:oneCellAnchor>
    <xdr:from>
      <xdr:col>3</xdr:col>
      <xdr:colOff>1119188</xdr:colOff>
      <xdr:row>8</xdr:row>
      <xdr:rowOff>174625</xdr:rowOff>
    </xdr:from>
    <xdr:ext cx="325217" cy="264560"/>
    <xdr:sp macro="" textlink="">
      <xdr:nvSpPr>
        <xdr:cNvPr id="5" name="CuadroTexto 4"/>
        <xdr:cNvSpPr txBox="1"/>
      </xdr:nvSpPr>
      <xdr:spPr>
        <a:xfrm>
          <a:off x="9969501" y="193675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49524</xdr:rowOff>
    </xdr:from>
    <xdr:to>
      <xdr:col>0</xdr:col>
      <xdr:colOff>494085</xdr:colOff>
      <xdr:row>1</xdr:row>
      <xdr:rowOff>229569</xdr:rowOff>
    </xdr:to>
    <xdr:pic>
      <xdr:nvPicPr>
        <xdr:cNvPr id="11" name="Imagen 10">
          <a:hlinkClick xmlns:r="http://schemas.openxmlformats.org/officeDocument/2006/relationships" r:id="rId1"/>
          <a:extLst>
            <a:ext uri="{FF2B5EF4-FFF2-40B4-BE49-F238E27FC236}">
              <a16:creationId xmlns="" xmlns:a16="http://schemas.microsoft.com/office/drawing/2014/main" id="{40035602-9EB7-4452-8DB1-C9685CD0B4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524"/>
          <a:ext cx="494085" cy="432515"/>
        </a:xfrm>
        <a:prstGeom prst="rect">
          <a:avLst/>
        </a:prstGeom>
      </xdr:spPr>
    </xdr:pic>
    <xdr:clientData/>
  </xdr:twoCellAnchor>
  <xdr:twoCellAnchor editAs="oneCell">
    <xdr:from>
      <xdr:col>0</xdr:col>
      <xdr:colOff>495433</xdr:colOff>
      <xdr:row>0</xdr:row>
      <xdr:rowOff>0</xdr:rowOff>
    </xdr:from>
    <xdr:to>
      <xdr:col>1</xdr:col>
      <xdr:colOff>465118</xdr:colOff>
      <xdr:row>1</xdr:row>
      <xdr:rowOff>230860</xdr:rowOff>
    </xdr:to>
    <xdr:pic>
      <xdr:nvPicPr>
        <xdr:cNvPr id="12" name="Imagen 11">
          <a:extLst>
            <a:ext uri="{FF2B5EF4-FFF2-40B4-BE49-F238E27FC236}">
              <a16:creationId xmlns="" xmlns:a16="http://schemas.microsoft.com/office/drawing/2014/main" id="{86262987-7D55-415C-A79D-1BDDE6A4B27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13" r="79410" b="-5181"/>
        <a:stretch/>
      </xdr:blipFill>
      <xdr:spPr>
        <a:xfrm>
          <a:off x="495433" y="0"/>
          <a:ext cx="486101" cy="483330"/>
        </a:xfrm>
        <a:prstGeom prst="rect">
          <a:avLst/>
        </a:prstGeom>
      </xdr:spPr>
    </xdr:pic>
    <xdr:clientData/>
  </xdr:twoCellAnchor>
  <xdr:twoCellAnchor editAs="oneCell">
    <xdr:from>
      <xdr:col>1</xdr:col>
      <xdr:colOff>458490</xdr:colOff>
      <xdr:row>0</xdr:row>
      <xdr:rowOff>54419</xdr:rowOff>
    </xdr:from>
    <xdr:to>
      <xdr:col>1</xdr:col>
      <xdr:colOff>1796920</xdr:colOff>
      <xdr:row>1</xdr:row>
      <xdr:rowOff>176442</xdr:rowOff>
    </xdr:to>
    <xdr:pic>
      <xdr:nvPicPr>
        <xdr:cNvPr id="13" name="Imagen 12">
          <a:extLst>
            <a:ext uri="{FF2B5EF4-FFF2-40B4-BE49-F238E27FC236}">
              <a16:creationId xmlns="" xmlns:a16="http://schemas.microsoft.com/office/drawing/2014/main" id="{C0F4789D-74A5-4474-861F-8F0D90F0D68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744"/>
        <a:stretch/>
      </xdr:blipFill>
      <xdr:spPr>
        <a:xfrm>
          <a:off x="974906" y="54419"/>
          <a:ext cx="1338430" cy="3744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rieto/AppData/Local/Temp/Temp1_OneDrive_1_18-07-2023.zip/Pilar%203%20-%20tactico/20230714%20CC1%20(jun23)%20en%20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 jun23"/>
      <sheetName val="R01 jun23 vacio"/>
      <sheetName val="Activo detallado"/>
      <sheetName val="Pasivo detallado"/>
      <sheetName val="Mapeo CC1"/>
    </sheetNames>
    <sheetDataSet>
      <sheetData sheetId="0" refreshError="1"/>
      <sheetData sheetId="1" refreshError="1"/>
      <sheetData sheetId="2" refreshError="1"/>
      <sheetData sheetId="3">
        <row r="226">
          <cell r="H226">
            <v>0</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Maria Gonzalez" id="{ED8531DE-A2FA-42F4-9AFD-D1EA304A925F}" userId="S::id29266@corp.santander.cl::4b080b3d-e6ee-4efe-90ff-c53c42e975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2" dT="2023-07-17T18:03:00.06" personId="{ED8531DE-A2FA-42F4-9AFD-D1EA304A925F}" id="{ECF46C12-2848-4206-95F5-59E9B729BEA0}">
    <text>Pte sumar cargo pilar 2 y cargo sistemico</text>
  </threadedComment>
  <threadedComment ref="C153" dT="2023-07-17T18:03:04.28" personId="{ED8531DE-A2FA-42F4-9AFD-D1EA304A925F}" id="{523F879A-6DE5-4909-9D4C-871448C23C15}">
    <text>Pte sumar cargo pilar 2 y cargo sistemico</text>
  </threadedComment>
  <threadedComment ref="C154" dT="2023-07-17T18:03:09.03" personId="{ED8531DE-A2FA-42F4-9AFD-D1EA304A925F}" id="{AED48812-4054-4B41-96F5-08BD7C2CADC6}">
    <text>Pte sumar cargo pilar 2 y cargo sistemico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tabSelected="1" zoomScale="60" zoomScaleNormal="60" workbookViewId="0">
      <selection activeCell="C2" sqref="C2"/>
    </sheetView>
  </sheetViews>
  <sheetFormatPr baseColWidth="10" defaultColWidth="9.26953125" defaultRowHeight="14.5"/>
  <cols>
    <col min="1" max="1" width="9.26953125" style="8"/>
    <col min="2" max="2" width="14.54296875" style="8" customWidth="1"/>
    <col min="3" max="3" width="160" style="8" customWidth="1"/>
    <col min="4" max="4" width="24.81640625" style="8" customWidth="1"/>
    <col min="5" max="16384" width="9.26953125" style="8"/>
  </cols>
  <sheetData>
    <row r="1" spans="1:5" s="4" customFormat="1" ht="20">
      <c r="A1" s="1" t="s">
        <v>1</v>
      </c>
      <c r="B1" s="2"/>
      <c r="C1" s="3"/>
    </row>
    <row r="2" spans="1:5" s="4" customFormat="1" ht="20">
      <c r="B2" s="2"/>
      <c r="C2" s="3"/>
    </row>
    <row r="3" spans="1:5" s="4" customFormat="1" ht="20">
      <c r="A3" s="5"/>
      <c r="B3" s="6" t="s">
        <v>2</v>
      </c>
      <c r="C3" s="7"/>
    </row>
    <row r="5" spans="1:5" ht="15.5">
      <c r="A5" s="9"/>
      <c r="B5" s="9"/>
      <c r="C5" s="9"/>
      <c r="D5" s="9"/>
      <c r="E5" s="9"/>
    </row>
    <row r="6" spans="1:5" ht="15.5">
      <c r="A6" s="9"/>
      <c r="B6" s="10"/>
      <c r="C6" s="11"/>
      <c r="D6" s="11"/>
      <c r="E6" s="9"/>
    </row>
    <row r="7" spans="1:5" ht="16" thickBot="1">
      <c r="A7" s="9"/>
      <c r="B7" s="12" t="s">
        <v>3</v>
      </c>
      <c r="C7" s="13"/>
      <c r="D7" s="13"/>
      <c r="E7" s="9"/>
    </row>
    <row r="8" spans="1:5" ht="15.5">
      <c r="A8" s="9"/>
      <c r="B8" s="14" t="s">
        <v>4</v>
      </c>
      <c r="C8" s="15" t="s">
        <v>5</v>
      </c>
      <c r="D8" s="16" t="s">
        <v>6</v>
      </c>
      <c r="E8" s="9"/>
    </row>
    <row r="9" spans="1:5" ht="15.5">
      <c r="A9" s="9"/>
      <c r="B9" s="14" t="s">
        <v>7</v>
      </c>
      <c r="C9" s="15" t="s">
        <v>8</v>
      </c>
      <c r="D9" s="16" t="s">
        <v>9</v>
      </c>
      <c r="E9" s="9"/>
    </row>
    <row r="10" spans="1:5" ht="15.5">
      <c r="A10" s="9"/>
      <c r="B10" s="14" t="s">
        <v>10</v>
      </c>
      <c r="C10" s="15" t="s">
        <v>11</v>
      </c>
      <c r="D10" s="16" t="s">
        <v>12</v>
      </c>
      <c r="E10" s="9"/>
    </row>
    <row r="11" spans="1:5" ht="15.5">
      <c r="A11" s="9"/>
      <c r="B11" s="14" t="s">
        <v>13</v>
      </c>
      <c r="C11" s="15" t="s">
        <v>14</v>
      </c>
      <c r="D11" s="16" t="s">
        <v>15</v>
      </c>
      <c r="E11" s="9"/>
    </row>
    <row r="12" spans="1:5" ht="15.5">
      <c r="A12" s="9"/>
      <c r="B12" s="14" t="s">
        <v>16</v>
      </c>
      <c r="C12" s="15" t="s">
        <v>17</v>
      </c>
      <c r="D12" s="16" t="s">
        <v>18</v>
      </c>
      <c r="E12" s="9"/>
    </row>
    <row r="13" spans="1:5" ht="15.5">
      <c r="A13" s="9"/>
      <c r="B13" s="14" t="s">
        <v>19</v>
      </c>
      <c r="C13" s="15" t="s">
        <v>20</v>
      </c>
      <c r="D13" s="16" t="s">
        <v>21</v>
      </c>
      <c r="E13" s="9"/>
    </row>
    <row r="14" spans="1:5" ht="15.5">
      <c r="A14" s="9"/>
      <c r="B14" s="14" t="s">
        <v>22</v>
      </c>
      <c r="C14" s="15" t="s">
        <v>23</v>
      </c>
      <c r="D14" s="16" t="s">
        <v>24</v>
      </c>
      <c r="E14" s="9"/>
    </row>
    <row r="15" spans="1:5" ht="15.5">
      <c r="A15" s="9"/>
      <c r="B15" s="10"/>
      <c r="C15" s="11"/>
      <c r="D15" s="11"/>
      <c r="E15" s="9"/>
    </row>
    <row r="16" spans="1:5" ht="16" thickBot="1">
      <c r="A16" s="9"/>
      <c r="B16" s="12" t="s">
        <v>25</v>
      </c>
      <c r="C16" s="13"/>
      <c r="D16" s="13"/>
      <c r="E16" s="9"/>
    </row>
    <row r="17" spans="1:5" ht="15.5">
      <c r="A17" s="9"/>
      <c r="B17" s="14" t="s">
        <v>26</v>
      </c>
      <c r="C17" s="15" t="s">
        <v>27</v>
      </c>
      <c r="D17" s="16" t="s">
        <v>28</v>
      </c>
      <c r="E17" s="9"/>
    </row>
    <row r="18" spans="1:5" ht="15.5">
      <c r="A18" s="9"/>
      <c r="B18" s="14" t="s">
        <v>29</v>
      </c>
      <c r="C18" s="15" t="s">
        <v>30</v>
      </c>
      <c r="D18" s="16" t="s">
        <v>31</v>
      </c>
      <c r="E18" s="9"/>
    </row>
    <row r="19" spans="1:5" ht="15.5">
      <c r="A19" s="9"/>
      <c r="B19" s="14" t="s">
        <v>32</v>
      </c>
      <c r="C19" s="15" t="s">
        <v>33</v>
      </c>
      <c r="D19" s="16" t="s">
        <v>34</v>
      </c>
      <c r="E19" s="9"/>
    </row>
    <row r="20" spans="1:5" ht="15.5">
      <c r="A20" s="9"/>
      <c r="B20" s="14" t="s">
        <v>35</v>
      </c>
      <c r="C20" s="15" t="s">
        <v>36</v>
      </c>
      <c r="D20" s="16" t="s">
        <v>37</v>
      </c>
      <c r="E20" s="9"/>
    </row>
    <row r="21" spans="1:5" ht="15.5">
      <c r="A21" s="9"/>
      <c r="B21" s="14" t="s">
        <v>38</v>
      </c>
      <c r="C21" s="15" t="s">
        <v>39</v>
      </c>
      <c r="D21" s="16" t="s">
        <v>40</v>
      </c>
      <c r="E21" s="9"/>
    </row>
    <row r="22" spans="1:5" ht="15.5">
      <c r="A22" s="9"/>
      <c r="B22" s="10"/>
      <c r="C22" s="11"/>
      <c r="D22" s="11"/>
      <c r="E22" s="9"/>
    </row>
    <row r="23" spans="1:5" ht="16" thickBot="1">
      <c r="A23" s="9"/>
      <c r="B23" s="12" t="s">
        <v>41</v>
      </c>
      <c r="C23" s="13"/>
      <c r="D23" s="13"/>
      <c r="E23" s="9"/>
    </row>
    <row r="24" spans="1:5" ht="15.5">
      <c r="A24" s="9"/>
      <c r="B24" s="14" t="s">
        <v>42</v>
      </c>
      <c r="C24" s="15" t="s">
        <v>43</v>
      </c>
      <c r="D24" s="16" t="s">
        <v>44</v>
      </c>
      <c r="E24" s="9"/>
    </row>
    <row r="25" spans="1:5" ht="15.5">
      <c r="A25" s="9"/>
      <c r="B25" s="14" t="s">
        <v>45</v>
      </c>
      <c r="C25" s="15" t="s">
        <v>46</v>
      </c>
      <c r="D25" s="16" t="s">
        <v>47</v>
      </c>
      <c r="E25" s="9"/>
    </row>
    <row r="26" spans="1:5" ht="15.5">
      <c r="A26" s="9"/>
      <c r="B26" s="14" t="s">
        <v>48</v>
      </c>
      <c r="C26" s="15" t="s">
        <v>49</v>
      </c>
      <c r="D26" s="16" t="s">
        <v>50</v>
      </c>
      <c r="E26" s="9"/>
    </row>
    <row r="27" spans="1:5" ht="15.5">
      <c r="A27" s="9"/>
      <c r="B27" s="14" t="s">
        <v>51</v>
      </c>
      <c r="C27" s="15" t="s">
        <v>52</v>
      </c>
      <c r="D27" s="16" t="s">
        <v>53</v>
      </c>
      <c r="E27" s="9"/>
    </row>
    <row r="28" spans="1:5" ht="15.5">
      <c r="A28" s="9"/>
      <c r="B28" s="17"/>
      <c r="C28" s="18"/>
      <c r="D28" s="30"/>
      <c r="E28" s="9"/>
    </row>
    <row r="29" spans="1:5" ht="16" thickBot="1">
      <c r="A29" s="9"/>
      <c r="B29" s="12" t="s">
        <v>54</v>
      </c>
      <c r="C29" s="13"/>
      <c r="D29" s="13"/>
      <c r="E29" s="9"/>
    </row>
    <row r="30" spans="1:5" ht="15.5">
      <c r="A30" s="9"/>
      <c r="B30" s="14" t="s">
        <v>55</v>
      </c>
      <c r="C30" s="15" t="s">
        <v>56</v>
      </c>
      <c r="D30" s="16" t="s">
        <v>57</v>
      </c>
      <c r="E30" s="9"/>
    </row>
    <row r="32" spans="1:5" ht="16" thickBot="1">
      <c r="A32" s="9"/>
      <c r="B32" s="12" t="s">
        <v>58</v>
      </c>
      <c r="C32" s="13"/>
      <c r="D32" s="13"/>
      <c r="E32" s="9"/>
    </row>
    <row r="33" spans="1:5" ht="15.5">
      <c r="A33" s="9"/>
      <c r="B33" s="14" t="s">
        <v>59</v>
      </c>
      <c r="C33" s="15" t="s">
        <v>60</v>
      </c>
      <c r="D33" s="16" t="s">
        <v>61</v>
      </c>
      <c r="E33" s="9"/>
    </row>
    <row r="34" spans="1:5" ht="15.5">
      <c r="A34" s="9"/>
      <c r="B34" s="14" t="s">
        <v>62</v>
      </c>
      <c r="C34" s="15" t="s">
        <v>63</v>
      </c>
      <c r="D34" s="16" t="s">
        <v>64</v>
      </c>
      <c r="E34" s="9"/>
    </row>
    <row r="35" spans="1:5" ht="15.5">
      <c r="A35" s="9"/>
      <c r="B35" s="14" t="s">
        <v>65</v>
      </c>
      <c r="C35" s="15" t="s">
        <v>66</v>
      </c>
      <c r="D35" s="16" t="s">
        <v>67</v>
      </c>
      <c r="E35" s="9"/>
    </row>
    <row r="36" spans="1:5" ht="15.5">
      <c r="A36" s="9"/>
      <c r="B36" s="17"/>
      <c r="C36" s="18"/>
      <c r="D36" s="30"/>
      <c r="E36" s="9"/>
    </row>
    <row r="37" spans="1:5" ht="15.5">
      <c r="A37" s="9"/>
      <c r="C37" s="18"/>
      <c r="D37" s="18"/>
      <c r="E37" s="9"/>
    </row>
    <row r="38" spans="1:5" ht="15.5">
      <c r="A38" s="9"/>
      <c r="B38" s="19" t="s">
        <v>68</v>
      </c>
      <c r="C38" s="20"/>
      <c r="D38" s="21"/>
      <c r="E38" s="9"/>
    </row>
    <row r="39" spans="1:5" ht="13" customHeight="1">
      <c r="A39" s="9"/>
      <c r="B39" s="374" t="s">
        <v>69</v>
      </c>
      <c r="C39" s="374"/>
      <c r="D39" s="22"/>
      <c r="E39" s="9"/>
    </row>
    <row r="40" spans="1:5" ht="13" customHeight="1">
      <c r="A40" s="9"/>
      <c r="B40" s="374"/>
      <c r="C40" s="374"/>
      <c r="D40" s="22"/>
      <c r="E40" s="9"/>
    </row>
    <row r="41" spans="1:5" ht="13" customHeight="1">
      <c r="A41" s="9"/>
      <c r="B41" s="374" t="s">
        <v>70</v>
      </c>
      <c r="C41" s="374"/>
      <c r="D41" s="22"/>
      <c r="E41" s="9"/>
    </row>
    <row r="42" spans="1:5" ht="15" customHeight="1">
      <c r="A42" s="9"/>
      <c r="B42" s="374"/>
      <c r="C42" s="374"/>
      <c r="D42" s="22"/>
      <c r="E42" s="9"/>
    </row>
    <row r="43" spans="1:5" ht="15" customHeight="1">
      <c r="A43" s="9"/>
      <c r="B43" s="17" t="s">
        <v>71</v>
      </c>
      <c r="C43" s="307"/>
      <c r="D43" s="22"/>
      <c r="E43" s="9"/>
    </row>
    <row r="44" spans="1:5" ht="15.5">
      <c r="A44" s="9"/>
      <c r="B44" s="375" t="s">
        <v>72</v>
      </c>
      <c r="C44" s="375"/>
      <c r="D44" s="22"/>
      <c r="E44" s="9"/>
    </row>
    <row r="46" spans="1:5" s="23" customFormat="1" ht="15" customHeight="1">
      <c r="B46" s="24"/>
      <c r="C46" s="25"/>
      <c r="D46" s="26"/>
    </row>
    <row r="47" spans="1:5" s="23" customFormat="1" ht="15" customHeight="1">
      <c r="B47" s="24"/>
      <c r="C47" s="25"/>
      <c r="D47" s="26"/>
    </row>
    <row r="52" spans="2:4">
      <c r="B52" s="27"/>
      <c r="C52" s="28"/>
      <c r="D52" s="28"/>
    </row>
    <row r="63" spans="2:4">
      <c r="C63" s="29"/>
    </row>
  </sheetData>
  <mergeCells count="3">
    <mergeCell ref="B39:C40"/>
    <mergeCell ref="B41:C42"/>
    <mergeCell ref="B44:C44"/>
  </mergeCells>
  <hyperlinks>
    <hyperlink ref="D8" location="'Tabla 1'!A1" display="Ir a Tabla 1"/>
    <hyperlink ref="D9" location="'Tabla 2'!A1" display="Ir a Tabla 2"/>
    <hyperlink ref="D24" location="'Tabla 13'!A1" display="Ir a Tabla 13"/>
    <hyperlink ref="D26" location="'Tabla 15'!A1" display="Ir a Tabla 15"/>
    <hyperlink ref="D10" location="'Tabla 3'!A1" display="Ir a Tabla 3"/>
    <hyperlink ref="D11" location="'Tabla 4'!A1" display="Ir a Tabla 4"/>
    <hyperlink ref="D13" location="'Tabla 6'!A1" display="Ir a Tabla 6"/>
    <hyperlink ref="D14" location="'Tabla 7'!A1" display="Ir a Tabla 7"/>
    <hyperlink ref="D12" location="'Tabla 5'!A1" display="Ir a Tabla 5"/>
    <hyperlink ref="D17" location="'Tabla 8'!A1" display="Ir a Tabla 8"/>
    <hyperlink ref="D18" location="'Tabla 9'!A1" display="Ir a Tabla 9"/>
    <hyperlink ref="D19" location="'Tabla 10'!A1" display="Ir a Tabla 10"/>
    <hyperlink ref="D20" location="'Tabla 11'!A1" display="Ir a Tabla 11"/>
    <hyperlink ref="D21" location="'Tabla 12'!A1" display="Ir a Tabla 12"/>
    <hyperlink ref="D30" location="'Tabla 17'!A1" display="Ir a Tabla 17"/>
    <hyperlink ref="D34" location="'Tabla 19'!A1" display="Ir a Tabla 19"/>
    <hyperlink ref="D33" location="'Tabla 18'!A1" display="Ir a Tabla 18"/>
    <hyperlink ref="D35" location="'Tabla 20'!A1" display="Ir a Tabla 20"/>
    <hyperlink ref="D27" location="'Tabla 16'!A1" display="Ir a Tabla 16"/>
    <hyperlink ref="D25" location="'Tabla 14'!A1" display="Ir a Tabla 14"/>
  </hyperlinks>
  <pageMargins left="0" right="0" top="0" bottom="0" header="0" footer="0"/>
  <pageSetup scale="67" orientation="landscape" r:id="rId1"/>
  <headerFooter>
    <oddHeader>&amp;L&amp;"Calibri"&amp;10&amp;K000000Confidential&amp;1#_x000D_&amp;"Calibri"&amp;11&amp;K000000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80" zoomScaleNormal="80" workbookViewId="0">
      <selection activeCell="F20" sqref="F20"/>
    </sheetView>
  </sheetViews>
  <sheetFormatPr baseColWidth="10" defaultColWidth="11.453125" defaultRowHeight="14.5"/>
  <cols>
    <col min="1" max="1" width="7.7265625" customWidth="1"/>
    <col min="2" max="2" width="47.453125" customWidth="1"/>
    <col min="3" max="9" width="20.7265625" customWidth="1"/>
  </cols>
  <sheetData>
    <row r="1" spans="1:9" s="58" customFormat="1" ht="20.25" customHeight="1">
      <c r="B1" s="24"/>
      <c r="C1" s="25"/>
      <c r="E1" s="60"/>
    </row>
    <row r="2" spans="1:9" s="58" customFormat="1" ht="20.25" customHeight="1">
      <c r="B2" s="24"/>
      <c r="C2" s="25"/>
      <c r="E2" s="60"/>
    </row>
    <row r="5" spans="1:9" ht="20">
      <c r="B5" s="94" t="s">
        <v>27</v>
      </c>
    </row>
    <row r="6" spans="1:9" ht="20">
      <c r="B6" s="94"/>
      <c r="C6" s="387" t="s">
        <v>1</v>
      </c>
      <c r="D6" s="388"/>
      <c r="E6" s="388"/>
      <c r="F6" s="388"/>
      <c r="G6" s="388"/>
      <c r="H6" s="388"/>
      <c r="I6" s="388"/>
    </row>
    <row r="7" spans="1:9" ht="15" customHeight="1">
      <c r="C7" s="389" t="s">
        <v>491</v>
      </c>
      <c r="D7" s="390"/>
      <c r="E7" s="391" t="s">
        <v>492</v>
      </c>
      <c r="F7" s="389" t="s">
        <v>493</v>
      </c>
      <c r="G7" s="390"/>
      <c r="H7" s="391" t="s">
        <v>494</v>
      </c>
      <c r="I7" s="393" t="s">
        <v>495</v>
      </c>
    </row>
    <row r="8" spans="1:9" ht="31">
      <c r="B8" s="201" t="s">
        <v>108</v>
      </c>
      <c r="C8" s="264" t="s">
        <v>496</v>
      </c>
      <c r="D8" s="264" t="s">
        <v>497</v>
      </c>
      <c r="E8" s="392"/>
      <c r="F8" s="264" t="s">
        <v>498</v>
      </c>
      <c r="G8" s="264" t="s">
        <v>499</v>
      </c>
      <c r="H8" s="392"/>
      <c r="I8" s="394"/>
    </row>
    <row r="9" spans="1:9" ht="15.5">
      <c r="A9" s="193">
        <v>1</v>
      </c>
      <c r="B9" s="97" t="s">
        <v>500</v>
      </c>
      <c r="C9" s="188">
        <v>1884546.053873</v>
      </c>
      <c r="D9" s="188">
        <v>37355117.246149004</v>
      </c>
      <c r="E9" s="237"/>
      <c r="F9" s="188">
        <v>1090831.706707</v>
      </c>
      <c r="G9" s="188">
        <v>293000</v>
      </c>
      <c r="H9" s="237"/>
      <c r="I9" s="188">
        <v>38148831.593315005</v>
      </c>
    </row>
    <row r="10" spans="1:9" ht="15.5">
      <c r="A10" s="193">
        <v>2</v>
      </c>
      <c r="B10" s="97" t="s">
        <v>501</v>
      </c>
      <c r="C10" s="188"/>
      <c r="D10" s="188">
        <v>11760545.130471</v>
      </c>
      <c r="E10" s="237"/>
      <c r="F10" s="188"/>
      <c r="G10" s="188"/>
      <c r="H10" s="237"/>
      <c r="I10" s="188">
        <v>11760545.130471</v>
      </c>
    </row>
    <row r="11" spans="1:9" ht="15.5">
      <c r="A11" s="263" t="s">
        <v>502</v>
      </c>
      <c r="B11" s="97" t="s">
        <v>503</v>
      </c>
      <c r="C11" s="188"/>
      <c r="D11" s="188">
        <v>7651602.5296569997</v>
      </c>
      <c r="E11" s="237"/>
      <c r="F11" s="188"/>
      <c r="G11" s="188"/>
      <c r="H11" s="237"/>
      <c r="I11" s="188">
        <v>7651602.5296569997</v>
      </c>
    </row>
    <row r="12" spans="1:9" ht="15.5">
      <c r="A12" s="193">
        <v>3</v>
      </c>
      <c r="B12" s="97" t="s">
        <v>504</v>
      </c>
      <c r="C12" s="188">
        <v>16891.424615</v>
      </c>
      <c r="D12" s="188">
        <v>11543711.131906001</v>
      </c>
      <c r="E12" s="237"/>
      <c r="F12" s="188">
        <v>37648.592800999999</v>
      </c>
      <c r="G12" s="188"/>
      <c r="H12" s="237"/>
      <c r="I12" s="188">
        <v>11522953.963719999</v>
      </c>
    </row>
    <row r="13" spans="1:9" ht="15.5">
      <c r="A13" s="193">
        <v>4</v>
      </c>
      <c r="B13" s="111" t="s">
        <v>505</v>
      </c>
      <c r="C13" s="265">
        <v>1901437.4784879999</v>
      </c>
      <c r="D13" s="265">
        <v>68310976.038183004</v>
      </c>
      <c r="E13" s="266"/>
      <c r="F13" s="265">
        <v>1128480.299508</v>
      </c>
      <c r="G13" s="265">
        <v>293000</v>
      </c>
      <c r="H13" s="266"/>
      <c r="I13" s="265">
        <v>69083933.217162997</v>
      </c>
    </row>
    <row r="15" spans="1:9" ht="15.5">
      <c r="A15" s="65"/>
      <c r="B15" s="65"/>
    </row>
    <row r="16" spans="1:9" ht="15.5">
      <c r="A16" s="65"/>
      <c r="B16" s="65"/>
    </row>
    <row r="17" spans="1:2" ht="15.5">
      <c r="A17" s="65"/>
      <c r="B17" s="65"/>
    </row>
    <row r="18" spans="1:2" ht="15.5">
      <c r="A18" s="65"/>
      <c r="B18" s="65"/>
    </row>
    <row r="19" spans="1:2" ht="15.5">
      <c r="A19" s="65"/>
      <c r="B19" s="65"/>
    </row>
    <row r="20" spans="1:2" ht="15.5">
      <c r="A20" s="65"/>
      <c r="B20" s="65"/>
    </row>
    <row r="21" spans="1:2" ht="15.5">
      <c r="A21" s="65"/>
      <c r="B21" s="65"/>
    </row>
    <row r="22" spans="1:2" ht="15.5">
      <c r="A22" s="65"/>
      <c r="B22" s="65"/>
    </row>
  </sheetData>
  <mergeCells count="6">
    <mergeCell ref="C6:I6"/>
    <mergeCell ref="C7:D7"/>
    <mergeCell ref="E7:E8"/>
    <mergeCell ref="F7:G7"/>
    <mergeCell ref="H7:H8"/>
    <mergeCell ref="I7:I8"/>
  </mergeCells>
  <pageMargins left="0.7" right="0.7" top="0.75" bottom="0.75" header="0.3" footer="0.3"/>
  <pageSetup orientation="portrait" r:id="rId1"/>
  <headerFooter>
    <oddHeader>&amp;L&amp;"Calibri"&amp;10&amp;K000000Confidential&amp;1#</oddHeader>
  </headerFooter>
  <ignoredErrors>
    <ignoredError sqref="A1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80" zoomScaleNormal="80" workbookViewId="0">
      <selection activeCell="A7" sqref="A7:C15"/>
    </sheetView>
  </sheetViews>
  <sheetFormatPr baseColWidth="10" defaultColWidth="11.453125" defaultRowHeight="14.5"/>
  <cols>
    <col min="1" max="1" width="7.7265625" customWidth="1"/>
    <col min="2" max="2" width="87.26953125" customWidth="1"/>
    <col min="3" max="9" width="22.26953125" customWidth="1"/>
  </cols>
  <sheetData>
    <row r="1" spans="1:5" s="58" customFormat="1" ht="20.25" customHeight="1">
      <c r="B1" s="24"/>
      <c r="C1" s="25"/>
      <c r="E1" s="60"/>
    </row>
    <row r="2" spans="1:5" s="58" customFormat="1" ht="20.25" customHeight="1">
      <c r="B2" s="24"/>
      <c r="C2" s="25"/>
      <c r="E2" s="60"/>
    </row>
    <row r="5" spans="1:5" ht="20">
      <c r="B5" s="94" t="s">
        <v>506</v>
      </c>
    </row>
    <row r="6" spans="1:5" ht="20">
      <c r="B6" s="94"/>
    </row>
    <row r="7" spans="1:5" ht="15.5">
      <c r="B7" s="65" t="s">
        <v>108</v>
      </c>
      <c r="C7" s="110" t="s">
        <v>1</v>
      </c>
      <c r="D7" s="371"/>
      <c r="E7" s="371"/>
    </row>
    <row r="8" spans="1:5" ht="31">
      <c r="A8" s="63">
        <v>1</v>
      </c>
      <c r="B8" s="98" t="s">
        <v>507</v>
      </c>
      <c r="C8" s="268">
        <v>1654826</v>
      </c>
      <c r="D8" s="372"/>
      <c r="E8" s="372"/>
    </row>
    <row r="9" spans="1:5" ht="15.5">
      <c r="A9" s="63">
        <v>2</v>
      </c>
      <c r="B9" s="44" t="s">
        <v>508</v>
      </c>
      <c r="C9" s="269">
        <v>559792</v>
      </c>
    </row>
    <row r="10" spans="1:5" ht="31">
      <c r="A10" s="63">
        <v>3</v>
      </c>
      <c r="B10" s="44" t="s">
        <v>509</v>
      </c>
      <c r="C10" s="269">
        <v>-143700</v>
      </c>
    </row>
    <row r="11" spans="1:5" ht="15.5">
      <c r="A11" s="63">
        <v>4</v>
      </c>
      <c r="B11" s="44" t="s">
        <v>510</v>
      </c>
      <c r="C11" s="269">
        <v>-207734</v>
      </c>
    </row>
    <row r="12" spans="1:5" ht="15.5">
      <c r="A12" s="63">
        <v>5</v>
      </c>
      <c r="B12" s="44" t="s">
        <v>511</v>
      </c>
      <c r="C12" s="269" t="s">
        <v>691</v>
      </c>
    </row>
    <row r="13" spans="1:5" ht="31">
      <c r="A13" s="63">
        <v>6</v>
      </c>
      <c r="B13" s="98" t="s">
        <v>512</v>
      </c>
      <c r="C13" s="268">
        <v>1863185</v>
      </c>
    </row>
    <row r="14" spans="1:5" ht="15.5">
      <c r="A14" s="65"/>
      <c r="B14" s="65"/>
    </row>
    <row r="15" spans="1:5" ht="15.5">
      <c r="B15" s="206" t="s">
        <v>513</v>
      </c>
    </row>
    <row r="16" spans="1:5" ht="15.5">
      <c r="A16" s="65"/>
      <c r="B16" s="65"/>
    </row>
  </sheetData>
  <pageMargins left="0.7" right="0.7" top="0.75" bottom="0.75" header="0.3" footer="0.3"/>
  <pageSetup orientation="portrait" r:id="rId1"/>
  <headerFooter>
    <oddHeader>&amp;L&amp;"Calibri"&amp;10&amp;K000000Confidential&amp;1#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80" zoomScaleNormal="80" workbookViewId="0">
      <selection activeCell="E20" sqref="E20"/>
    </sheetView>
  </sheetViews>
  <sheetFormatPr baseColWidth="10" defaultColWidth="11.453125" defaultRowHeight="14.5"/>
  <cols>
    <col min="1" max="1" width="7.7265625" customWidth="1"/>
    <col min="2" max="2" width="48.81640625" customWidth="1"/>
    <col min="3" max="7" width="19.26953125" customWidth="1"/>
    <col min="8" max="8" width="22.26953125" customWidth="1"/>
  </cols>
  <sheetData>
    <row r="1" spans="1:7" s="58" customFormat="1" ht="20.25" customHeight="1">
      <c r="B1" s="24"/>
      <c r="C1" s="25"/>
      <c r="E1" s="60"/>
    </row>
    <row r="2" spans="1:7" s="58" customFormat="1" ht="20.25" customHeight="1">
      <c r="B2" s="24"/>
      <c r="C2" s="25"/>
      <c r="E2" s="60"/>
    </row>
    <row r="5" spans="1:7" ht="20">
      <c r="B5" s="94" t="s">
        <v>514</v>
      </c>
    </row>
    <row r="6" spans="1:7" ht="20">
      <c r="B6" s="94"/>
    </row>
    <row r="7" spans="1:7" ht="20">
      <c r="B7" s="94"/>
      <c r="C7" s="385" t="s">
        <v>1</v>
      </c>
      <c r="D7" s="386"/>
      <c r="E7" s="386"/>
      <c r="F7" s="386"/>
      <c r="G7" s="386"/>
    </row>
    <row r="8" spans="1:7" ht="68.25" customHeight="1">
      <c r="B8" s="201" t="s">
        <v>108</v>
      </c>
      <c r="C8" s="264" t="s">
        <v>515</v>
      </c>
      <c r="D8" s="264" t="s">
        <v>516</v>
      </c>
      <c r="E8" s="264" t="s">
        <v>517</v>
      </c>
      <c r="F8" s="264" t="s">
        <v>518</v>
      </c>
      <c r="G8" s="270" t="s">
        <v>519</v>
      </c>
    </row>
    <row r="9" spans="1:7" ht="16.5" customHeight="1">
      <c r="A9" s="163">
        <v>1</v>
      </c>
      <c r="B9" s="44" t="s">
        <v>520</v>
      </c>
      <c r="C9" s="300">
        <v>36258104.360766955</v>
      </c>
      <c r="D9" s="300">
        <v>1890727.2325155505</v>
      </c>
      <c r="E9" s="300">
        <v>1889758.6856525505</v>
      </c>
      <c r="F9" s="300">
        <v>968.54686300000003</v>
      </c>
      <c r="G9" s="237"/>
    </row>
    <row r="10" spans="1:7" ht="16.5" customHeight="1">
      <c r="A10" s="163">
        <v>2</v>
      </c>
      <c r="B10" s="44" t="s">
        <v>521</v>
      </c>
      <c r="C10" s="300">
        <v>11760545.130469</v>
      </c>
      <c r="D10" s="300"/>
      <c r="E10" s="300"/>
      <c r="F10" s="300"/>
      <c r="G10" s="237"/>
    </row>
    <row r="11" spans="1:7" ht="16.5" customHeight="1">
      <c r="A11" s="163">
        <v>3</v>
      </c>
      <c r="B11" s="271" t="s">
        <v>522</v>
      </c>
      <c r="C11" s="301">
        <v>48018649.491235957</v>
      </c>
      <c r="D11" s="301">
        <v>1890727.2325155505</v>
      </c>
      <c r="E11" s="301">
        <v>1889758.6856525505</v>
      </c>
      <c r="F11" s="301">
        <v>968.54686300000003</v>
      </c>
      <c r="G11" s="237"/>
    </row>
    <row r="12" spans="1:7" ht="16.5" customHeight="1">
      <c r="A12" s="163">
        <v>4</v>
      </c>
      <c r="B12" s="44" t="s">
        <v>523</v>
      </c>
      <c r="C12" s="300">
        <v>1153982.5356690299</v>
      </c>
      <c r="D12" s="300">
        <v>69363.777940990039</v>
      </c>
      <c r="E12" s="300">
        <v>69363.777940990039</v>
      </c>
      <c r="F12" s="302" t="s">
        <v>209</v>
      </c>
      <c r="G12" s="237"/>
    </row>
  </sheetData>
  <mergeCells count="1">
    <mergeCell ref="C7:G7"/>
  </mergeCells>
  <pageMargins left="0.7" right="0.7" top="0.75" bottom="0.75" header="0.3" footer="0.3"/>
  <pageSetup orientation="portrait" r:id="rId1"/>
  <headerFooter>
    <oddHeader>&amp;L&amp;"Calibri"&amp;10&amp;K000000Confidential&amp;1#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60" zoomScaleNormal="60" workbookViewId="0">
      <selection activeCell="E1" sqref="E1"/>
    </sheetView>
  </sheetViews>
  <sheetFormatPr baseColWidth="10" defaultColWidth="11.453125" defaultRowHeight="14.5"/>
  <cols>
    <col min="1" max="1" width="7.7265625" customWidth="1"/>
    <col min="2" max="2" width="80.26953125" customWidth="1"/>
    <col min="3" max="8" width="23.26953125" customWidth="1"/>
    <col min="9" max="9" width="22.26953125" customWidth="1"/>
  </cols>
  <sheetData>
    <row r="1" spans="1:8" s="58" customFormat="1" ht="20.25" customHeight="1">
      <c r="B1" s="24"/>
      <c r="C1" s="25"/>
      <c r="E1" s="60"/>
    </row>
    <row r="2" spans="1:8" s="58" customFormat="1" ht="20.25" customHeight="1">
      <c r="B2" s="24"/>
      <c r="C2" s="25"/>
      <c r="E2" s="60"/>
    </row>
    <row r="5" spans="1:8" ht="23.25" customHeight="1">
      <c r="B5" s="94" t="s">
        <v>0</v>
      </c>
    </row>
    <row r="6" spans="1:8" ht="23.25" customHeight="1">
      <c r="B6" s="94"/>
      <c r="C6" s="399" t="s">
        <v>1</v>
      </c>
      <c r="D6" s="400"/>
      <c r="E6" s="400"/>
      <c r="F6" s="400"/>
      <c r="G6" s="400"/>
      <c r="H6" s="400"/>
    </row>
    <row r="7" spans="1:8" ht="15.5">
      <c r="A7" s="191"/>
      <c r="B7" s="201" t="s">
        <v>108</v>
      </c>
      <c r="C7" s="395" t="s">
        <v>524</v>
      </c>
      <c r="D7" s="395"/>
      <c r="E7" s="396" t="s">
        <v>525</v>
      </c>
      <c r="F7" s="397"/>
      <c r="G7" s="398" t="s">
        <v>526</v>
      </c>
      <c r="H7" s="397"/>
    </row>
    <row r="8" spans="1:8" ht="34.5" customHeight="1">
      <c r="A8" s="192"/>
      <c r="B8" s="264" t="s">
        <v>527</v>
      </c>
      <c r="C8" s="305" t="s">
        <v>528</v>
      </c>
      <c r="D8" s="305" t="s">
        <v>529</v>
      </c>
      <c r="E8" s="264" t="s">
        <v>530</v>
      </c>
      <c r="F8" s="264" t="s">
        <v>529</v>
      </c>
      <c r="G8" s="264" t="s">
        <v>531</v>
      </c>
      <c r="H8" s="264" t="s">
        <v>532</v>
      </c>
    </row>
    <row r="9" spans="1:8" ht="15.5">
      <c r="A9" s="193">
        <v>1</v>
      </c>
      <c r="B9" s="44" t="s">
        <v>533</v>
      </c>
      <c r="C9" s="188">
        <v>12059115.859533001</v>
      </c>
      <c r="D9" s="188">
        <v>0</v>
      </c>
      <c r="E9" s="188">
        <v>12059115.859533001</v>
      </c>
      <c r="F9" s="188">
        <v>0</v>
      </c>
      <c r="G9" s="188">
        <v>1473.697604</v>
      </c>
      <c r="H9" s="99">
        <v>1.2220610707832359E-4</v>
      </c>
    </row>
    <row r="10" spans="1:8" ht="15.5">
      <c r="A10" s="193">
        <v>2</v>
      </c>
      <c r="B10" s="44" t="s">
        <v>534</v>
      </c>
      <c r="C10" s="188">
        <v>114518.624967</v>
      </c>
      <c r="D10" s="188">
        <v>233948.89488199999</v>
      </c>
      <c r="E10" s="188">
        <v>114518.624967</v>
      </c>
      <c r="F10" s="188">
        <v>200355.18262036706</v>
      </c>
      <c r="G10" s="188">
        <v>92397.612554928986</v>
      </c>
      <c r="H10" s="99">
        <v>0.29344331071199597</v>
      </c>
    </row>
    <row r="11" spans="1:8" ht="15.5">
      <c r="A11" s="193">
        <v>3</v>
      </c>
      <c r="B11" s="44" t="s">
        <v>535</v>
      </c>
      <c r="C11" s="188">
        <v>16713.483609999999</v>
      </c>
      <c r="D11" s="188">
        <v>16465.321252999998</v>
      </c>
      <c r="E11" s="188">
        <v>16713.483609999999</v>
      </c>
      <c r="F11" s="188">
        <v>3286.9420273999999</v>
      </c>
      <c r="G11" s="188">
        <v>20000.425637400003</v>
      </c>
      <c r="H11" s="99">
        <v>1.0000000000000002</v>
      </c>
    </row>
    <row r="12" spans="1:8" ht="15.5">
      <c r="A12" s="193">
        <v>4</v>
      </c>
      <c r="B12" s="44" t="s">
        <v>536</v>
      </c>
      <c r="C12" s="188">
        <v>1691880.5012604264</v>
      </c>
      <c r="D12" s="188">
        <v>59768.926727999999</v>
      </c>
      <c r="E12" s="188">
        <v>1691880.5012604264</v>
      </c>
      <c r="F12" s="188">
        <v>21017.800879199996</v>
      </c>
      <c r="G12" s="188">
        <v>347768.6523280504</v>
      </c>
      <c r="H12" s="99">
        <v>0.20302936367771712</v>
      </c>
    </row>
    <row r="13" spans="1:8" ht="15.5">
      <c r="A13" s="194"/>
      <c r="B13" s="240" t="s">
        <v>537</v>
      </c>
      <c r="C13" s="237"/>
      <c r="D13" s="237"/>
      <c r="E13" s="237"/>
      <c r="F13" s="237"/>
      <c r="G13" s="237"/>
      <c r="H13" s="237"/>
    </row>
    <row r="14" spans="1:8" ht="15.5">
      <c r="A14" s="193">
        <v>5</v>
      </c>
      <c r="B14" s="44" t="s">
        <v>538</v>
      </c>
      <c r="C14" s="189">
        <v>0</v>
      </c>
      <c r="D14" s="188">
        <v>0</v>
      </c>
      <c r="E14" s="188">
        <v>0</v>
      </c>
      <c r="F14" s="188">
        <v>0</v>
      </c>
      <c r="G14" s="188">
        <v>0</v>
      </c>
      <c r="H14" s="99">
        <v>0</v>
      </c>
    </row>
    <row r="15" spans="1:8" ht="15.5">
      <c r="A15" s="193">
        <v>6</v>
      </c>
      <c r="B15" s="44" t="s">
        <v>539</v>
      </c>
      <c r="C15" s="188">
        <v>6617202.9052927298</v>
      </c>
      <c r="D15" s="188">
        <v>3614639.8599050092</v>
      </c>
      <c r="E15" s="188">
        <v>6617202.9052922297</v>
      </c>
      <c r="F15" s="188">
        <v>1145174.013321324</v>
      </c>
      <c r="G15" s="188">
        <v>5949705.8333606469</v>
      </c>
      <c r="H15" s="99">
        <v>0.76647989343234957</v>
      </c>
    </row>
    <row r="16" spans="1:8" ht="15.5">
      <c r="A16" s="194"/>
      <c r="B16" s="240" t="s">
        <v>540</v>
      </c>
      <c r="C16" s="237"/>
      <c r="D16" s="237"/>
      <c r="E16" s="237"/>
      <c r="F16" s="237"/>
      <c r="G16" s="237"/>
      <c r="H16" s="237"/>
    </row>
    <row r="17" spans="1:8" ht="15.5">
      <c r="A17" s="193"/>
      <c r="B17" s="72" t="s">
        <v>541</v>
      </c>
      <c r="C17" s="188">
        <v>440916.41830525332</v>
      </c>
      <c r="D17" s="188">
        <v>271067.65107600001</v>
      </c>
      <c r="E17" s="188">
        <v>440916.41830525332</v>
      </c>
      <c r="F17" s="188">
        <v>44247.892062956198</v>
      </c>
      <c r="G17" s="188">
        <v>487932.98256531317</v>
      </c>
      <c r="H17" s="99">
        <v>1.005706669138549</v>
      </c>
    </row>
    <row r="18" spans="1:8" ht="15.5">
      <c r="A18" s="193">
        <v>7</v>
      </c>
      <c r="B18" s="44" t="s">
        <v>542</v>
      </c>
      <c r="C18" s="188">
        <v>0</v>
      </c>
      <c r="D18" s="188">
        <v>0</v>
      </c>
      <c r="E18" s="188">
        <v>0</v>
      </c>
      <c r="F18" s="188">
        <v>0</v>
      </c>
      <c r="G18" s="188">
        <v>0</v>
      </c>
      <c r="H18" s="99">
        <v>0</v>
      </c>
    </row>
    <row r="19" spans="1:8" ht="15.5">
      <c r="A19" s="193">
        <v>8</v>
      </c>
      <c r="B19" s="44" t="s">
        <v>543</v>
      </c>
      <c r="C19" s="188">
        <v>6650915.440828301</v>
      </c>
      <c r="D19" s="188">
        <v>6481611.0741299996</v>
      </c>
      <c r="E19" s="188">
        <v>6650915.440828301</v>
      </c>
      <c r="F19" s="188">
        <v>666504.3875929279</v>
      </c>
      <c r="G19" s="188">
        <v>5769277.8950847089</v>
      </c>
      <c r="H19" s="99">
        <v>0.78843062587123158</v>
      </c>
    </row>
    <row r="20" spans="1:8" ht="15.5">
      <c r="A20" s="193">
        <v>9</v>
      </c>
      <c r="B20" s="44" t="s">
        <v>544</v>
      </c>
      <c r="C20" s="188">
        <v>22504597.302648</v>
      </c>
      <c r="D20" s="188">
        <v>1070052.6840969909</v>
      </c>
      <c r="E20" s="188">
        <v>22504597.302646998</v>
      </c>
      <c r="F20" s="188">
        <v>178891.95695969989</v>
      </c>
      <c r="G20" s="188">
        <v>10747407.779996417</v>
      </c>
      <c r="H20" s="99">
        <v>0.47379870252742429</v>
      </c>
    </row>
    <row r="21" spans="1:8" ht="15.5">
      <c r="A21" s="193"/>
      <c r="B21" s="72" t="s">
        <v>545</v>
      </c>
      <c r="C21" s="188">
        <v>19139665.280002002</v>
      </c>
      <c r="D21" s="188">
        <v>862348.228886</v>
      </c>
      <c r="E21" s="188">
        <v>19139665.280001998</v>
      </c>
      <c r="F21" s="188">
        <v>92661.521458382951</v>
      </c>
      <c r="G21" s="188">
        <v>7650301.7474346794</v>
      </c>
      <c r="H21" s="99">
        <v>0.39778347292090332</v>
      </c>
    </row>
    <row r="22" spans="1:8" ht="15.5">
      <c r="A22" s="193"/>
      <c r="B22" s="72" t="s">
        <v>546</v>
      </c>
      <c r="C22" s="188">
        <v>3336989.082525</v>
      </c>
      <c r="D22" s="188">
        <v>200252.77266199078</v>
      </c>
      <c r="E22" s="188">
        <v>3336989.0825240002</v>
      </c>
      <c r="F22" s="188">
        <v>82742.799024618536</v>
      </c>
      <c r="G22" s="188">
        <v>3065991.2662110403</v>
      </c>
      <c r="H22" s="99">
        <v>0.89655896205015118</v>
      </c>
    </row>
    <row r="23" spans="1:8" ht="15.5">
      <c r="A23" s="194"/>
      <c r="B23" s="240" t="s">
        <v>547</v>
      </c>
      <c r="C23" s="237"/>
      <c r="D23" s="237"/>
      <c r="E23" s="237"/>
      <c r="F23" s="237"/>
      <c r="G23" s="237"/>
      <c r="H23" s="237"/>
    </row>
    <row r="24" spans="1:8" ht="15.5">
      <c r="A24" s="193"/>
      <c r="B24" s="72" t="s">
        <v>548</v>
      </c>
      <c r="C24" s="188">
        <v>27942.940121</v>
      </c>
      <c r="D24" s="188">
        <v>7451.6825490000001</v>
      </c>
      <c r="E24" s="188">
        <v>27942.940121</v>
      </c>
      <c r="F24" s="188">
        <v>3487.636476698422</v>
      </c>
      <c r="G24" s="188">
        <v>31114.766350698421</v>
      </c>
      <c r="H24" s="99">
        <v>0.98995213320320929</v>
      </c>
    </row>
    <row r="25" spans="1:8" ht="15.5">
      <c r="A25" s="193">
        <v>10</v>
      </c>
      <c r="B25" s="44" t="s">
        <v>549</v>
      </c>
      <c r="C25" s="188"/>
      <c r="D25" s="188"/>
      <c r="E25" s="188"/>
      <c r="F25" s="188"/>
      <c r="G25" s="188"/>
      <c r="H25" s="99">
        <v>0</v>
      </c>
    </row>
    <row r="26" spans="1:8" ht="15.5">
      <c r="A26" s="193">
        <v>11</v>
      </c>
      <c r="B26" s="44" t="s">
        <v>550</v>
      </c>
      <c r="C26" s="188">
        <v>1223346.3136100201</v>
      </c>
      <c r="D26" s="188">
        <v>6741.2133940000003</v>
      </c>
      <c r="E26" s="188">
        <v>1223346.3136100201</v>
      </c>
      <c r="F26" s="188">
        <v>6741.2133940000003</v>
      </c>
      <c r="G26" s="188">
        <v>1556509.9534013201</v>
      </c>
      <c r="H26" s="99">
        <v>1.2653652030700033</v>
      </c>
    </row>
    <row r="27" spans="1:8" ht="15.5">
      <c r="A27" s="163">
        <v>12</v>
      </c>
      <c r="B27" s="44" t="s">
        <v>551</v>
      </c>
      <c r="C27" s="188">
        <v>0</v>
      </c>
      <c r="D27" s="188">
        <v>0</v>
      </c>
      <c r="E27" s="188">
        <v>0</v>
      </c>
      <c r="F27" s="188">
        <v>0</v>
      </c>
      <c r="G27" s="188">
        <v>0</v>
      </c>
      <c r="H27" s="99">
        <v>0</v>
      </c>
    </row>
    <row r="28" spans="1:8" ht="15.5">
      <c r="A28" s="193">
        <v>13</v>
      </c>
      <c r="B28" s="44" t="s">
        <v>552</v>
      </c>
      <c r="C28" s="188">
        <v>42888.125058437654</v>
      </c>
      <c r="D28" s="188">
        <v>0</v>
      </c>
      <c r="E28" s="188">
        <v>42888.125058437654</v>
      </c>
      <c r="F28" s="188">
        <v>0</v>
      </c>
      <c r="G28" s="188">
        <v>0</v>
      </c>
      <c r="H28" s="99">
        <v>0</v>
      </c>
    </row>
    <row r="29" spans="1:8" ht="15.5">
      <c r="A29" s="193">
        <v>14</v>
      </c>
      <c r="B29" s="44" t="s">
        <v>333</v>
      </c>
      <c r="C29" s="188">
        <v>4056002.043400798</v>
      </c>
      <c r="D29" s="188">
        <v>31727.739331000001</v>
      </c>
      <c r="E29" s="188">
        <v>4056002.043400798</v>
      </c>
      <c r="F29" s="188">
        <v>13180.259371144961</v>
      </c>
      <c r="G29" s="188">
        <v>3309761.0822894434</v>
      </c>
      <c r="H29" s="99">
        <v>0.81337252450813546</v>
      </c>
    </row>
    <row r="30" spans="1:8" ht="15.5">
      <c r="A30" s="193">
        <v>15</v>
      </c>
      <c r="B30" s="271" t="s">
        <v>505</v>
      </c>
      <c r="C30" s="265">
        <v>54977180.6002087</v>
      </c>
      <c r="D30" s="265">
        <v>11514955.713719999</v>
      </c>
      <c r="E30" s="265">
        <v>54977180.600207202</v>
      </c>
      <c r="F30" s="265">
        <v>2235151.7561660642</v>
      </c>
      <c r="G30" s="265">
        <v>27794302.932256922</v>
      </c>
      <c r="H30" s="272">
        <v>0.48580964605895371</v>
      </c>
    </row>
  </sheetData>
  <mergeCells count="4">
    <mergeCell ref="C7:D7"/>
    <mergeCell ref="E7:F7"/>
    <mergeCell ref="G7:H7"/>
    <mergeCell ref="C6:H6"/>
  </mergeCells>
  <pageMargins left="0.7" right="0.7" top="0.75" bottom="0.75" header="0.3" footer="0.3"/>
  <pageSetup orientation="portrait" r:id="rId1"/>
  <headerFooter>
    <oddHeader>&amp;L&amp;"Calibri"&amp;10&amp;K000000Confidential&amp;1#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80" zoomScaleNormal="80" workbookViewId="0">
      <selection activeCell="C1" sqref="C1"/>
    </sheetView>
  </sheetViews>
  <sheetFormatPr baseColWidth="10" defaultColWidth="11.453125" defaultRowHeight="14.5"/>
  <cols>
    <col min="1" max="1" width="7.7265625" customWidth="1"/>
    <col min="2" max="2" width="80.26953125" customWidth="1"/>
    <col min="3" max="3" width="13.26953125" customWidth="1"/>
    <col min="4" max="4" width="5.453125" customWidth="1"/>
    <col min="5" max="5" width="12" customWidth="1"/>
    <col min="6" max="6" width="10.26953125" customWidth="1"/>
    <col min="7" max="8" width="12" customWidth="1"/>
    <col min="9" max="9" width="11.81640625" customWidth="1"/>
    <col min="10" max="10" width="10.26953125" customWidth="1"/>
    <col min="11" max="11" width="13.26953125" customWidth="1"/>
    <col min="12" max="12" width="14.54296875" customWidth="1"/>
  </cols>
  <sheetData>
    <row r="1" spans="1:12" s="58" customFormat="1" ht="20.25" customHeight="1">
      <c r="B1" s="24"/>
      <c r="C1" s="25"/>
      <c r="E1" s="60"/>
    </row>
    <row r="2" spans="1:12" s="58" customFormat="1" ht="20.25" customHeight="1">
      <c r="B2" s="24"/>
      <c r="C2" s="25"/>
      <c r="E2" s="60"/>
    </row>
    <row r="5" spans="1:12" ht="23.25" customHeight="1">
      <c r="B5" s="94" t="s">
        <v>553</v>
      </c>
    </row>
    <row r="6" spans="1:12" ht="23.25" customHeight="1">
      <c r="B6" s="94"/>
    </row>
    <row r="7" spans="1:12" ht="23.25" customHeight="1">
      <c r="B7" s="65" t="s">
        <v>108</v>
      </c>
      <c r="C7" s="385" t="s">
        <v>1</v>
      </c>
      <c r="D7" s="386"/>
      <c r="E7" s="386"/>
      <c r="F7" s="386"/>
      <c r="G7" s="386"/>
      <c r="H7" s="386"/>
      <c r="I7" s="386"/>
      <c r="J7" s="386"/>
      <c r="K7" s="386"/>
      <c r="L7" s="386"/>
    </row>
    <row r="8" spans="1:12" ht="31.5" customHeight="1">
      <c r="A8" s="190"/>
      <c r="B8" s="264" t="s">
        <v>554</v>
      </c>
      <c r="C8" s="401">
        <v>0</v>
      </c>
      <c r="D8" s="401">
        <v>0.1</v>
      </c>
      <c r="E8" s="401">
        <v>0.2</v>
      </c>
      <c r="F8" s="401">
        <v>0.35</v>
      </c>
      <c r="G8" s="401">
        <v>0.5</v>
      </c>
      <c r="H8" s="401">
        <v>0.75</v>
      </c>
      <c r="I8" s="401">
        <v>1</v>
      </c>
      <c r="J8" s="401">
        <v>1.5</v>
      </c>
      <c r="K8" s="403" t="s">
        <v>310</v>
      </c>
      <c r="L8" s="403" t="s">
        <v>555</v>
      </c>
    </row>
    <row r="9" spans="1:12" ht="61.5" customHeight="1">
      <c r="B9" s="264" t="s">
        <v>556</v>
      </c>
      <c r="C9" s="402"/>
      <c r="D9" s="402"/>
      <c r="E9" s="402"/>
      <c r="F9" s="402"/>
      <c r="G9" s="402"/>
      <c r="H9" s="402"/>
      <c r="I9" s="402"/>
      <c r="J9" s="402"/>
      <c r="K9" s="404"/>
      <c r="L9" s="404"/>
    </row>
    <row r="10" spans="1:12" ht="15.5">
      <c r="A10" s="195">
        <v>1</v>
      </c>
      <c r="B10" s="44" t="s">
        <v>533</v>
      </c>
      <c r="C10" s="188">
        <v>12051747.371513</v>
      </c>
      <c r="D10" s="188">
        <v>0</v>
      </c>
      <c r="E10" s="188">
        <v>7368.4880199999998</v>
      </c>
      <c r="F10" s="188">
        <v>0</v>
      </c>
      <c r="G10" s="188">
        <v>0</v>
      </c>
      <c r="H10" s="188">
        <v>0</v>
      </c>
      <c r="I10" s="188">
        <v>0</v>
      </c>
      <c r="J10" s="188">
        <v>0</v>
      </c>
      <c r="K10" s="188">
        <v>0</v>
      </c>
      <c r="L10" s="188">
        <v>12059115.859532999</v>
      </c>
    </row>
    <row r="11" spans="1:12" ht="15.5">
      <c r="A11" s="195">
        <v>2</v>
      </c>
      <c r="B11" s="44" t="s">
        <v>534</v>
      </c>
      <c r="C11" s="188">
        <v>0</v>
      </c>
      <c r="D11" s="188">
        <v>0</v>
      </c>
      <c r="E11" s="188">
        <v>277007.33766638872</v>
      </c>
      <c r="F11" s="188">
        <v>0</v>
      </c>
      <c r="G11" s="188">
        <v>1740.6497992541347</v>
      </c>
      <c r="H11" s="188">
        <v>0</v>
      </c>
      <c r="I11" s="188">
        <v>36125.820121724151</v>
      </c>
      <c r="J11" s="188">
        <v>0</v>
      </c>
      <c r="K11" s="188">
        <v>0</v>
      </c>
      <c r="L11" s="188">
        <v>314873.80758736702</v>
      </c>
    </row>
    <row r="12" spans="1:12" ht="15.5">
      <c r="A12" s="195">
        <v>3</v>
      </c>
      <c r="B12" s="44" t="s">
        <v>535</v>
      </c>
      <c r="C12" s="188">
        <v>0</v>
      </c>
      <c r="D12" s="188">
        <v>0</v>
      </c>
      <c r="E12" s="188">
        <v>0</v>
      </c>
      <c r="F12" s="188">
        <v>0</v>
      </c>
      <c r="G12" s="188">
        <v>0</v>
      </c>
      <c r="H12" s="188">
        <v>0</v>
      </c>
      <c r="I12" s="188">
        <v>20000.425637400003</v>
      </c>
      <c r="J12" s="188">
        <v>0</v>
      </c>
      <c r="K12" s="188">
        <v>0</v>
      </c>
      <c r="L12" s="188">
        <v>20000.425637400003</v>
      </c>
    </row>
    <row r="13" spans="1:12" ht="15.5">
      <c r="A13" s="195">
        <v>4</v>
      </c>
      <c r="B13" s="44" t="s">
        <v>536</v>
      </c>
      <c r="C13" s="188">
        <v>0</v>
      </c>
      <c r="D13" s="188">
        <v>0</v>
      </c>
      <c r="E13" s="188">
        <v>1684684.0022185943</v>
      </c>
      <c r="F13" s="188">
        <v>0</v>
      </c>
      <c r="G13" s="188">
        <v>9040.6517396095587</v>
      </c>
      <c r="H13" s="188">
        <v>0</v>
      </c>
      <c r="I13" s="188">
        <v>799.18794300000002</v>
      </c>
      <c r="J13" s="188">
        <v>0</v>
      </c>
      <c r="K13" s="188">
        <v>18374.460238422296</v>
      </c>
      <c r="L13" s="188">
        <v>1712898.3021396264</v>
      </c>
    </row>
    <row r="14" spans="1:12" ht="15.5">
      <c r="A14" s="195">
        <v>5</v>
      </c>
      <c r="B14" s="44" t="s">
        <v>538</v>
      </c>
      <c r="C14" s="188">
        <v>0</v>
      </c>
      <c r="D14" s="188">
        <v>0</v>
      </c>
      <c r="E14" s="188">
        <v>0</v>
      </c>
      <c r="F14" s="188">
        <v>0</v>
      </c>
      <c r="G14" s="188">
        <v>0</v>
      </c>
      <c r="H14" s="188">
        <v>0</v>
      </c>
      <c r="I14" s="188">
        <v>0</v>
      </c>
      <c r="J14" s="188">
        <v>0</v>
      </c>
      <c r="K14" s="188">
        <v>0</v>
      </c>
      <c r="L14" s="188">
        <v>0</v>
      </c>
    </row>
    <row r="15" spans="1:12" ht="15.5">
      <c r="A15" s="195">
        <v>6</v>
      </c>
      <c r="B15" s="44" t="s">
        <v>539</v>
      </c>
      <c r="C15" s="188">
        <v>487526.49770032894</v>
      </c>
      <c r="D15" s="188">
        <v>0</v>
      </c>
      <c r="E15" s="188">
        <v>968.54686300000003</v>
      </c>
      <c r="F15" s="188">
        <v>0</v>
      </c>
      <c r="G15" s="188">
        <v>0</v>
      </c>
      <c r="H15" s="188">
        <v>2032.7496369999999</v>
      </c>
      <c r="I15" s="188">
        <v>3097360.8382984088</v>
      </c>
      <c r="J15" s="188">
        <v>0</v>
      </c>
      <c r="K15" s="188">
        <v>4174488.2861148161</v>
      </c>
      <c r="L15" s="188">
        <v>7762376.918613554</v>
      </c>
    </row>
    <row r="16" spans="1:12" ht="15.5">
      <c r="A16" s="195"/>
      <c r="B16" s="72" t="s">
        <v>541</v>
      </c>
      <c r="C16" s="188">
        <v>0</v>
      </c>
      <c r="D16" s="188">
        <v>0</v>
      </c>
      <c r="E16" s="188">
        <v>0</v>
      </c>
      <c r="F16" s="188">
        <v>0</v>
      </c>
      <c r="G16" s="188">
        <v>0</v>
      </c>
      <c r="H16" s="188">
        <v>2032.7496369999999</v>
      </c>
      <c r="I16" s="188">
        <v>170823.39920652244</v>
      </c>
      <c r="J16" s="188">
        <v>0</v>
      </c>
      <c r="K16" s="188">
        <v>312308.16152468702</v>
      </c>
      <c r="L16" s="188">
        <v>485164.3103682095</v>
      </c>
    </row>
    <row r="17" spans="1:12" ht="15.5">
      <c r="A17" s="195">
        <v>7</v>
      </c>
      <c r="B17" s="44" t="s">
        <v>542</v>
      </c>
      <c r="C17" s="188">
        <v>0</v>
      </c>
      <c r="D17" s="188">
        <v>0</v>
      </c>
      <c r="E17" s="188">
        <v>0</v>
      </c>
      <c r="F17" s="188">
        <v>0</v>
      </c>
      <c r="G17" s="188">
        <v>0</v>
      </c>
      <c r="H17" s="188">
        <v>0</v>
      </c>
      <c r="I17" s="188">
        <v>0</v>
      </c>
      <c r="J17" s="188">
        <v>0</v>
      </c>
      <c r="K17" s="188">
        <v>0</v>
      </c>
      <c r="L17" s="188">
        <v>0</v>
      </c>
    </row>
    <row r="18" spans="1:12" ht="15.5">
      <c r="A18" s="195">
        <v>8</v>
      </c>
      <c r="B18" s="44" t="s">
        <v>543</v>
      </c>
      <c r="C18" s="188">
        <v>762434.2239571301</v>
      </c>
      <c r="D18" s="188">
        <v>0</v>
      </c>
      <c r="E18" s="188">
        <v>0</v>
      </c>
      <c r="F18" s="188">
        <v>0</v>
      </c>
      <c r="G18" s="188">
        <v>0</v>
      </c>
      <c r="H18" s="188">
        <v>2597285.3036630182</v>
      </c>
      <c r="I18" s="188">
        <v>3715453.3662418807</v>
      </c>
      <c r="J18" s="188">
        <v>0</v>
      </c>
      <c r="K18" s="188">
        <v>242246.93455920019</v>
      </c>
      <c r="L18" s="188">
        <v>7317419.8284212295</v>
      </c>
    </row>
    <row r="19" spans="1:12" ht="15.5">
      <c r="A19" s="195">
        <v>9</v>
      </c>
      <c r="B19" s="44" t="s">
        <v>544</v>
      </c>
      <c r="C19" s="188">
        <v>72216.067774486932</v>
      </c>
      <c r="D19" s="188">
        <v>0</v>
      </c>
      <c r="E19" s="188">
        <v>2482246.3634099048</v>
      </c>
      <c r="F19" s="188">
        <v>386118.53159059997</v>
      </c>
      <c r="G19" s="188">
        <v>3005614.083604862</v>
      </c>
      <c r="H19" s="188">
        <v>402904.45478591439</v>
      </c>
      <c r="I19" s="188">
        <v>66099.703078098421</v>
      </c>
      <c r="J19" s="188">
        <v>55652.234863429854</v>
      </c>
      <c r="K19" s="188">
        <v>16212637.820499402</v>
      </c>
      <c r="L19" s="188">
        <v>22683489.259606697</v>
      </c>
    </row>
    <row r="20" spans="1:12" ht="15.5">
      <c r="A20" s="195"/>
      <c r="B20" s="72" t="s">
        <v>545</v>
      </c>
      <c r="C20" s="188">
        <v>10465.452326691176</v>
      </c>
      <c r="D20" s="188">
        <v>0</v>
      </c>
      <c r="E20" s="188">
        <v>2482246.3634099048</v>
      </c>
      <c r="F20" s="188">
        <v>386118.53159059997</v>
      </c>
      <c r="G20" s="188">
        <v>3005614.083604862</v>
      </c>
      <c r="H20" s="188">
        <v>400592.39168493828</v>
      </c>
      <c r="I20" s="188">
        <v>8225.2030422000007</v>
      </c>
      <c r="J20" s="188">
        <v>76.446291000000002</v>
      </c>
      <c r="K20" s="188">
        <v>12938988.329510186</v>
      </c>
      <c r="L20" s="188">
        <v>19232326.801460382</v>
      </c>
    </row>
    <row r="21" spans="1:12" ht="15.5">
      <c r="A21" s="195"/>
      <c r="B21" s="72" t="s">
        <v>546</v>
      </c>
      <c r="C21" s="188">
        <v>61434.805201195755</v>
      </c>
      <c r="D21" s="188">
        <v>0</v>
      </c>
      <c r="E21" s="188">
        <v>0</v>
      </c>
      <c r="F21" s="188">
        <v>0</v>
      </c>
      <c r="G21" s="188">
        <v>0</v>
      </c>
      <c r="H21" s="188">
        <v>2312.0631009761219</v>
      </c>
      <c r="I21" s="188">
        <v>26759.733684799998</v>
      </c>
      <c r="J21" s="188">
        <v>55575.788572429854</v>
      </c>
      <c r="K21" s="188">
        <v>3273649.4909892166</v>
      </c>
      <c r="L21" s="188">
        <v>3419731.8815486184</v>
      </c>
    </row>
    <row r="22" spans="1:12" ht="15.5">
      <c r="A22" s="195"/>
      <c r="B22" s="72" t="s">
        <v>548</v>
      </c>
      <c r="C22" s="188">
        <v>315.81024660000003</v>
      </c>
      <c r="D22" s="188">
        <v>0</v>
      </c>
      <c r="E22" s="188">
        <v>0</v>
      </c>
      <c r="F22" s="188">
        <v>0</v>
      </c>
      <c r="G22" s="188">
        <v>0</v>
      </c>
      <c r="H22" s="188">
        <v>0</v>
      </c>
      <c r="I22" s="188">
        <v>31114.766351098424</v>
      </c>
      <c r="J22" s="188">
        <v>0</v>
      </c>
      <c r="K22" s="188">
        <v>0</v>
      </c>
      <c r="L22" s="188">
        <v>31430.576597698426</v>
      </c>
    </row>
    <row r="23" spans="1:12" ht="15.5">
      <c r="A23" s="195">
        <v>10</v>
      </c>
      <c r="B23" s="44" t="s">
        <v>549</v>
      </c>
      <c r="C23" s="188">
        <v>0</v>
      </c>
      <c r="D23" s="188">
        <v>0</v>
      </c>
      <c r="E23" s="188">
        <v>0</v>
      </c>
      <c r="F23" s="188">
        <v>0</v>
      </c>
      <c r="G23" s="188">
        <v>0</v>
      </c>
      <c r="H23" s="188">
        <v>0</v>
      </c>
      <c r="I23" s="188">
        <v>0</v>
      </c>
      <c r="J23" s="188">
        <v>0</v>
      </c>
      <c r="K23" s="188">
        <v>0</v>
      </c>
      <c r="L23" s="188">
        <v>0</v>
      </c>
    </row>
    <row r="24" spans="1:12" ht="15.5">
      <c r="A24" s="195">
        <v>11</v>
      </c>
      <c r="B24" s="44" t="s">
        <v>550</v>
      </c>
      <c r="C24" s="188">
        <v>69363.777940990039</v>
      </c>
      <c r="D24" s="188">
        <v>0</v>
      </c>
      <c r="E24" s="188">
        <v>0</v>
      </c>
      <c r="F24" s="188">
        <v>0</v>
      </c>
      <c r="G24" s="188">
        <v>0</v>
      </c>
      <c r="H24" s="188">
        <v>0</v>
      </c>
      <c r="I24" s="188">
        <v>369151.34038645</v>
      </c>
      <c r="J24" s="188">
        <v>791572.40867658006</v>
      </c>
      <c r="K24" s="188">
        <v>0</v>
      </c>
      <c r="L24" s="188">
        <v>1230087.5270040201</v>
      </c>
    </row>
    <row r="25" spans="1:12" ht="15.5">
      <c r="A25" s="196">
        <v>12</v>
      </c>
      <c r="B25" s="44" t="s">
        <v>557</v>
      </c>
      <c r="C25" s="188">
        <v>0</v>
      </c>
      <c r="D25" s="188">
        <v>0</v>
      </c>
      <c r="E25" s="188">
        <v>0</v>
      </c>
      <c r="F25" s="188">
        <v>0</v>
      </c>
      <c r="G25" s="188">
        <v>0</v>
      </c>
      <c r="H25" s="188">
        <v>0</v>
      </c>
      <c r="I25" s="188">
        <v>0</v>
      </c>
      <c r="J25" s="188">
        <v>0</v>
      </c>
      <c r="K25" s="188">
        <v>0</v>
      </c>
      <c r="L25" s="188">
        <v>0</v>
      </c>
    </row>
    <row r="26" spans="1:12" ht="15.5">
      <c r="A26" s="195">
        <v>13</v>
      </c>
      <c r="B26" s="44" t="s">
        <v>552</v>
      </c>
      <c r="C26" s="188">
        <v>42888.125058437654</v>
      </c>
      <c r="D26" s="188">
        <v>0</v>
      </c>
      <c r="E26" s="188">
        <v>0</v>
      </c>
      <c r="F26" s="188">
        <v>0</v>
      </c>
      <c r="G26" s="188">
        <v>0</v>
      </c>
      <c r="H26" s="188">
        <v>0</v>
      </c>
      <c r="I26" s="188">
        <v>0</v>
      </c>
      <c r="J26" s="188">
        <v>0</v>
      </c>
      <c r="K26" s="188">
        <v>0</v>
      </c>
      <c r="L26" s="188">
        <v>42888.125058437654</v>
      </c>
    </row>
    <row r="27" spans="1:12" ht="15.5">
      <c r="A27" s="195">
        <v>14</v>
      </c>
      <c r="B27" s="44" t="s">
        <v>333</v>
      </c>
      <c r="C27" s="188">
        <v>1238139.2019420001</v>
      </c>
      <c r="D27" s="188">
        <v>0</v>
      </c>
      <c r="E27" s="188">
        <v>0</v>
      </c>
      <c r="F27" s="188">
        <v>0</v>
      </c>
      <c r="G27" s="188">
        <v>0</v>
      </c>
      <c r="H27" s="188">
        <v>0</v>
      </c>
      <c r="I27" s="188">
        <v>2496006.9565229435</v>
      </c>
      <c r="J27" s="188">
        <v>0</v>
      </c>
      <c r="K27" s="188">
        <v>335036.14430699998</v>
      </c>
      <c r="L27" s="188">
        <v>4069182.3027719436</v>
      </c>
    </row>
    <row r="28" spans="1:12" ht="15.5">
      <c r="A28" s="195">
        <v>15</v>
      </c>
      <c r="B28" s="276" t="s">
        <v>505</v>
      </c>
      <c r="C28" s="275">
        <v>14724315.265886372</v>
      </c>
      <c r="D28" s="275">
        <v>0</v>
      </c>
      <c r="E28" s="275">
        <v>4452274.7381778881</v>
      </c>
      <c r="F28" s="275">
        <v>386118.53159059997</v>
      </c>
      <c r="G28" s="275">
        <v>3016395.3851437261</v>
      </c>
      <c r="H28" s="275">
        <v>3002222.5080859326</v>
      </c>
      <c r="I28" s="275">
        <v>9800997.6382299047</v>
      </c>
      <c r="J28" s="275">
        <v>847224.64354000986</v>
      </c>
      <c r="K28" s="275">
        <v>20982783.645718839</v>
      </c>
      <c r="L28" s="275">
        <v>57212332.35637328</v>
      </c>
    </row>
    <row r="34" ht="23.25" customHeight="1"/>
  </sheetData>
  <mergeCells count="11">
    <mergeCell ref="C7:L7"/>
    <mergeCell ref="I8:I9"/>
    <mergeCell ref="J8:J9"/>
    <mergeCell ref="K8:K9"/>
    <mergeCell ref="L8:L9"/>
    <mergeCell ref="C8:C9"/>
    <mergeCell ref="D8:D9"/>
    <mergeCell ref="E8:E9"/>
    <mergeCell ref="F8:F9"/>
    <mergeCell ref="G8:G9"/>
    <mergeCell ref="H8:H9"/>
  </mergeCells>
  <pageMargins left="0.7" right="0.7" top="0.75" bottom="0.75" header="0.3" footer="0.3"/>
  <pageSetup orientation="portrait" r:id="rId1"/>
  <headerFooter>
    <oddHeader>&amp;L&amp;"Calibri"&amp;10&amp;K000000Confidential&amp;1#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80" zoomScaleNormal="80" workbookViewId="0">
      <selection activeCell="C1" sqref="C1"/>
    </sheetView>
  </sheetViews>
  <sheetFormatPr baseColWidth="10" defaultColWidth="11.453125" defaultRowHeight="14.5"/>
  <cols>
    <col min="1" max="1" width="7.7265625" customWidth="1"/>
    <col min="2" max="2" width="66.453125" customWidth="1"/>
    <col min="3" max="8" width="20.54296875" customWidth="1"/>
    <col min="9" max="12" width="17.7265625" customWidth="1"/>
  </cols>
  <sheetData>
    <row r="1" spans="1:8" s="58" customFormat="1" ht="20.25" customHeight="1">
      <c r="B1" s="24"/>
      <c r="C1" s="25"/>
      <c r="E1" s="60"/>
    </row>
    <row r="2" spans="1:8" s="58" customFormat="1" ht="20.25" customHeight="1">
      <c r="B2" s="24"/>
      <c r="C2" s="25"/>
      <c r="E2" s="60"/>
    </row>
    <row r="5" spans="1:8" ht="23.25" customHeight="1">
      <c r="B5" s="94" t="s">
        <v>43</v>
      </c>
    </row>
    <row r="6" spans="1:8" ht="23.25" customHeight="1">
      <c r="B6" s="94"/>
      <c r="C6" s="385" t="s">
        <v>1</v>
      </c>
      <c r="D6" s="386"/>
      <c r="E6" s="386"/>
      <c r="F6" s="386"/>
      <c r="G6" s="386"/>
      <c r="H6" s="386"/>
    </row>
    <row r="7" spans="1:8" ht="62">
      <c r="B7" s="201" t="s">
        <v>108</v>
      </c>
      <c r="C7" s="274" t="s">
        <v>558</v>
      </c>
      <c r="D7" s="274" t="s">
        <v>559</v>
      </c>
      <c r="E7" s="274" t="s">
        <v>560</v>
      </c>
      <c r="F7" s="274" t="s">
        <v>561</v>
      </c>
      <c r="G7" s="274" t="s">
        <v>562</v>
      </c>
      <c r="H7" s="274" t="s">
        <v>563</v>
      </c>
    </row>
    <row r="8" spans="1:8" ht="15.5">
      <c r="A8" s="63">
        <v>1</v>
      </c>
      <c r="B8" s="44" t="s">
        <v>564</v>
      </c>
      <c r="C8" s="188">
        <v>1020869.4175409301</v>
      </c>
      <c r="D8" s="188">
        <v>1110265.6661849977</v>
      </c>
      <c r="E8" s="188">
        <v>2905794.2210555822</v>
      </c>
      <c r="F8" s="188">
        <v>3926664</v>
      </c>
      <c r="G8" s="188">
        <v>3926664</v>
      </c>
      <c r="H8" s="188">
        <v>1135426.9912086956</v>
      </c>
    </row>
    <row r="9" spans="1:8" ht="15.5">
      <c r="A9" s="63">
        <v>2</v>
      </c>
      <c r="B9" s="44" t="s">
        <v>565</v>
      </c>
      <c r="C9" s="188">
        <v>295372.51558842749</v>
      </c>
      <c r="D9" s="188">
        <v>252075.17567016211</v>
      </c>
      <c r="E9" s="188">
        <v>580870.08301016246</v>
      </c>
      <c r="F9" s="188">
        <v>876242.59859858989</v>
      </c>
      <c r="G9" s="188">
        <v>876242.59859858989</v>
      </c>
      <c r="H9" s="188">
        <v>12483.348458568558</v>
      </c>
    </row>
    <row r="10" spans="1:8" ht="31">
      <c r="A10" s="63">
        <v>3</v>
      </c>
      <c r="B10" s="237" t="s">
        <v>566</v>
      </c>
      <c r="C10" s="237"/>
      <c r="D10" s="237"/>
      <c r="E10" s="237"/>
      <c r="F10" s="237"/>
      <c r="G10" s="237"/>
      <c r="H10" s="237"/>
    </row>
    <row r="11" spans="1:8" ht="31">
      <c r="A11" s="63">
        <v>4</v>
      </c>
      <c r="B11" s="237" t="s">
        <v>567</v>
      </c>
      <c r="C11" s="237"/>
      <c r="D11" s="237"/>
      <c r="E11" s="237"/>
      <c r="F11" s="237"/>
      <c r="G11" s="237"/>
      <c r="H11" s="237"/>
    </row>
    <row r="12" spans="1:8" ht="15.5">
      <c r="A12" s="63">
        <v>5</v>
      </c>
      <c r="B12" s="237" t="s">
        <v>568</v>
      </c>
      <c r="C12" s="237"/>
      <c r="D12" s="237"/>
      <c r="E12" s="237"/>
      <c r="F12" s="237"/>
      <c r="G12" s="237"/>
      <c r="H12" s="237"/>
    </row>
    <row r="13" spans="1:8" ht="15.5">
      <c r="A13" s="63">
        <v>6</v>
      </c>
      <c r="B13" s="271" t="s">
        <v>505</v>
      </c>
      <c r="C13" s="237"/>
      <c r="D13" s="237"/>
      <c r="E13" s="237"/>
      <c r="F13" s="237"/>
      <c r="G13" s="237"/>
      <c r="H13" s="188">
        <v>1147910.3396672641</v>
      </c>
    </row>
  </sheetData>
  <mergeCells count="1">
    <mergeCell ref="C6:H6"/>
  </mergeCells>
  <pageMargins left="0.7" right="0.7" top="0.75" bottom="0.75" header="0.3" footer="0.3"/>
  <pageSetup orientation="portrait" r:id="rId1"/>
  <headerFooter>
    <oddHeader>&amp;L&amp;"Calibri"&amp;10&amp;K000000Confidential&amp;1#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80" zoomScaleNormal="80" workbookViewId="0">
      <selection activeCell="C2" sqref="C2"/>
    </sheetView>
  </sheetViews>
  <sheetFormatPr baseColWidth="10" defaultColWidth="11.453125" defaultRowHeight="14.5"/>
  <cols>
    <col min="1" max="1" width="7.7265625" customWidth="1"/>
    <col min="2" max="2" width="74.81640625" customWidth="1"/>
    <col min="3" max="3" width="12" customWidth="1"/>
    <col min="4" max="4" width="5.453125" customWidth="1"/>
    <col min="5" max="6" width="10.26953125" customWidth="1"/>
    <col min="7" max="7" width="5.453125" customWidth="1"/>
    <col min="8" max="8" width="9" customWidth="1"/>
    <col min="9" max="9" width="6.7265625" customWidth="1"/>
    <col min="10" max="10" width="12" customWidth="1"/>
    <col min="11" max="11" width="17.7265625" customWidth="1"/>
  </cols>
  <sheetData>
    <row r="1" spans="1:11" s="58" customFormat="1" ht="20.25" customHeight="1">
      <c r="B1" s="24"/>
      <c r="C1" s="25"/>
      <c r="E1" s="60"/>
    </row>
    <row r="2" spans="1:11" s="58" customFormat="1" ht="20.25" customHeight="1">
      <c r="B2" s="24"/>
      <c r="C2" s="25"/>
      <c r="E2" s="60"/>
    </row>
    <row r="5" spans="1:11" ht="23.25" customHeight="1">
      <c r="B5" s="94" t="s">
        <v>569</v>
      </c>
    </row>
    <row r="6" spans="1:11" ht="23.25" customHeight="1">
      <c r="B6" s="94"/>
    </row>
    <row r="7" spans="1:11" ht="23.25" customHeight="1">
      <c r="B7" s="65" t="s">
        <v>108</v>
      </c>
      <c r="C7" s="385" t="s">
        <v>1</v>
      </c>
      <c r="D7" s="386"/>
      <c r="E7" s="386"/>
      <c r="F7" s="386"/>
      <c r="G7" s="386"/>
      <c r="H7" s="386"/>
      <c r="I7" s="386"/>
      <c r="J7" s="386"/>
      <c r="K7" s="386"/>
    </row>
    <row r="8" spans="1:11" ht="15.5">
      <c r="A8" s="197"/>
      <c r="B8" s="264" t="s">
        <v>570</v>
      </c>
      <c r="C8" s="401">
        <v>0</v>
      </c>
      <c r="D8" s="401">
        <v>0.1</v>
      </c>
      <c r="E8" s="401">
        <v>0.2</v>
      </c>
      <c r="F8" s="401">
        <v>0.5</v>
      </c>
      <c r="G8" s="401">
        <v>0.75</v>
      </c>
      <c r="H8" s="401">
        <v>1</v>
      </c>
      <c r="I8" s="401">
        <v>1.5</v>
      </c>
      <c r="J8" s="403" t="s">
        <v>571</v>
      </c>
      <c r="K8" s="403" t="s">
        <v>572</v>
      </c>
    </row>
    <row r="9" spans="1:11" ht="15.5">
      <c r="A9" s="197"/>
      <c r="B9" s="264" t="s">
        <v>573</v>
      </c>
      <c r="C9" s="402"/>
      <c r="D9" s="402"/>
      <c r="E9" s="402"/>
      <c r="F9" s="402"/>
      <c r="G9" s="402"/>
      <c r="H9" s="402"/>
      <c r="I9" s="402"/>
      <c r="J9" s="404"/>
      <c r="K9" s="404"/>
    </row>
    <row r="10" spans="1:11" ht="15.5">
      <c r="A10" s="63">
        <v>1</v>
      </c>
      <c r="B10" s="44" t="s">
        <v>533</v>
      </c>
      <c r="C10" s="188"/>
      <c r="D10" s="188"/>
      <c r="E10" s="188">
        <v>4805.6670069272877</v>
      </c>
      <c r="F10" s="188"/>
      <c r="G10" s="188"/>
      <c r="H10" s="188"/>
      <c r="I10" s="188"/>
      <c r="J10" s="188"/>
      <c r="K10" s="188">
        <v>4805.6670069272877</v>
      </c>
    </row>
    <row r="11" spans="1:11" ht="15.5">
      <c r="A11" s="63">
        <v>2</v>
      </c>
      <c r="B11" s="44" t="s">
        <v>534</v>
      </c>
      <c r="C11" s="188"/>
      <c r="D11" s="188"/>
      <c r="E11" s="188">
        <v>114476.48312639682</v>
      </c>
      <c r="F11" s="188">
        <v>10511.488606739804</v>
      </c>
      <c r="G11" s="188"/>
      <c r="H11" s="188"/>
      <c r="I11" s="188"/>
      <c r="J11" s="188"/>
      <c r="K11" s="188">
        <v>124987.97173313663</v>
      </c>
    </row>
    <row r="12" spans="1:11" ht="15.5">
      <c r="A12" s="63">
        <v>3</v>
      </c>
      <c r="B12" s="44" t="s">
        <v>574</v>
      </c>
      <c r="C12" s="188"/>
      <c r="D12" s="188"/>
      <c r="E12" s="188"/>
      <c r="F12" s="188"/>
      <c r="G12" s="188"/>
      <c r="H12" s="188"/>
      <c r="I12" s="188"/>
      <c r="J12" s="188"/>
      <c r="K12" s="188"/>
    </row>
    <row r="13" spans="1:11" ht="15.5">
      <c r="A13" s="63">
        <v>4</v>
      </c>
      <c r="B13" s="44" t="s">
        <v>536</v>
      </c>
      <c r="C13" s="188">
        <v>1084762.9537140527</v>
      </c>
      <c r="D13" s="188"/>
      <c r="E13" s="188">
        <v>760570.89582985174</v>
      </c>
      <c r="F13" s="188">
        <v>607342.61174857791</v>
      </c>
      <c r="G13" s="188"/>
      <c r="H13" s="188"/>
      <c r="I13" s="188"/>
      <c r="J13" s="188">
        <v>828436.25243223133</v>
      </c>
      <c r="K13" s="188">
        <v>3281112.7137247138</v>
      </c>
    </row>
    <row r="14" spans="1:11" ht="15.5">
      <c r="A14" s="63">
        <v>5</v>
      </c>
      <c r="B14" s="237" t="s">
        <v>575</v>
      </c>
      <c r="C14" s="237"/>
      <c r="D14" s="237"/>
      <c r="E14" s="237"/>
      <c r="F14" s="237"/>
      <c r="G14" s="237"/>
      <c r="H14" s="237"/>
      <c r="I14" s="237"/>
      <c r="J14" s="237"/>
      <c r="K14" s="237"/>
    </row>
    <row r="15" spans="1:11" ht="15.5">
      <c r="A15" s="63">
        <v>6</v>
      </c>
      <c r="B15" s="44" t="s">
        <v>539</v>
      </c>
      <c r="C15" s="188">
        <v>25502.712470944982</v>
      </c>
      <c r="D15" s="188"/>
      <c r="E15" s="188"/>
      <c r="F15" s="188"/>
      <c r="G15" s="188"/>
      <c r="H15" s="188">
        <v>69379.30562730151</v>
      </c>
      <c r="I15" s="188"/>
      <c r="J15" s="188">
        <v>404140.30527276819</v>
      </c>
      <c r="K15" s="188">
        <v>499022.32337101473</v>
      </c>
    </row>
    <row r="16" spans="1:11" ht="15.5">
      <c r="A16" s="63">
        <v>7</v>
      </c>
      <c r="B16" s="44" t="s">
        <v>543</v>
      </c>
      <c r="C16" s="188"/>
      <c r="D16" s="188"/>
      <c r="E16" s="188"/>
      <c r="F16" s="188"/>
      <c r="G16" s="188"/>
      <c r="H16" s="188"/>
      <c r="I16" s="188"/>
      <c r="J16" s="188"/>
      <c r="K16" s="188"/>
    </row>
    <row r="17" spans="1:11" ht="15.5">
      <c r="A17" s="63">
        <v>8</v>
      </c>
      <c r="B17" s="44" t="s">
        <v>333</v>
      </c>
      <c r="C17" s="188"/>
      <c r="D17" s="188"/>
      <c r="E17" s="188"/>
      <c r="F17" s="188"/>
      <c r="G17" s="188"/>
      <c r="H17" s="188"/>
      <c r="I17" s="188"/>
      <c r="J17" s="188"/>
      <c r="K17" s="188"/>
    </row>
    <row r="18" spans="1:11" ht="15.5">
      <c r="A18" s="63">
        <v>9</v>
      </c>
      <c r="B18" s="276" t="s">
        <v>505</v>
      </c>
      <c r="C18" s="275">
        <v>1110265.6661849977</v>
      </c>
      <c r="D18" s="275"/>
      <c r="E18" s="275">
        <v>879853.04596317583</v>
      </c>
      <c r="F18" s="275">
        <v>617854.10035531758</v>
      </c>
      <c r="G18" s="275"/>
      <c r="H18" s="275">
        <v>69379.30562730151</v>
      </c>
      <c r="I18" s="275"/>
      <c r="J18" s="275">
        <v>1232576.5577049996</v>
      </c>
      <c r="K18" s="275">
        <v>3909928.6758357924</v>
      </c>
    </row>
  </sheetData>
  <mergeCells count="10">
    <mergeCell ref="C7:K7"/>
    <mergeCell ref="I8:I9"/>
    <mergeCell ref="J8:J9"/>
    <mergeCell ref="K8:K9"/>
    <mergeCell ref="C8:C9"/>
    <mergeCell ref="D8:D9"/>
    <mergeCell ref="E8:E9"/>
    <mergeCell ref="F8:F9"/>
    <mergeCell ref="G8:G9"/>
    <mergeCell ref="H8:H9"/>
  </mergeCells>
  <pageMargins left="0.7" right="0.7" top="0.75" bottom="0.75" header="0.3" footer="0.3"/>
  <pageSetup orientation="portrait" r:id="rId1"/>
  <headerFooter>
    <oddHeader>&amp;L&amp;"Calibri"&amp;10&amp;K000000Confidential&amp;1#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80" zoomScaleNormal="80" workbookViewId="0">
      <selection activeCell="E1" sqref="E1"/>
    </sheetView>
  </sheetViews>
  <sheetFormatPr baseColWidth="10" defaultColWidth="11.453125" defaultRowHeight="14.5"/>
  <cols>
    <col min="1" max="1" width="7.7265625" customWidth="1"/>
    <col min="2" max="2" width="80.26953125" customWidth="1"/>
    <col min="3" max="3" width="23.7265625" customWidth="1"/>
    <col min="4" max="4" width="13" customWidth="1"/>
    <col min="5" max="5" width="18.26953125" customWidth="1"/>
    <col min="6" max="6" width="13.36328125" customWidth="1"/>
    <col min="7" max="7" width="19.6328125" customWidth="1"/>
    <col min="8" max="8" width="18.90625" customWidth="1"/>
    <col min="9" max="11" width="17.7265625" customWidth="1"/>
  </cols>
  <sheetData>
    <row r="1" spans="1:8" s="58" customFormat="1" ht="20.25" customHeight="1">
      <c r="B1" s="24"/>
      <c r="C1" s="25"/>
      <c r="E1" s="60"/>
    </row>
    <row r="2" spans="1:8" s="58" customFormat="1" ht="20.25" customHeight="1">
      <c r="B2" s="24"/>
      <c r="C2" s="25"/>
      <c r="E2" s="60"/>
    </row>
    <row r="5" spans="1:8" ht="23.25" customHeight="1">
      <c r="B5" s="94" t="s">
        <v>576</v>
      </c>
    </row>
    <row r="6" spans="1:8" ht="23.25" customHeight="1">
      <c r="B6" s="94"/>
      <c r="C6" s="385" t="s">
        <v>1</v>
      </c>
      <c r="D6" s="386"/>
      <c r="E6" s="386"/>
      <c r="F6" s="386"/>
      <c r="G6" s="386"/>
      <c r="H6" s="386"/>
    </row>
    <row r="7" spans="1:8" ht="33" customHeight="1">
      <c r="B7" s="280"/>
      <c r="C7" s="398" t="s">
        <v>577</v>
      </c>
      <c r="D7" s="396"/>
      <c r="E7" s="396"/>
      <c r="F7" s="396"/>
      <c r="G7" s="405" t="s">
        <v>578</v>
      </c>
      <c r="H7" s="405"/>
    </row>
    <row r="8" spans="1:8" ht="53" customHeight="1">
      <c r="B8" s="280"/>
      <c r="C8" s="398" t="s">
        <v>579</v>
      </c>
      <c r="D8" s="397"/>
      <c r="E8" s="406" t="s">
        <v>580</v>
      </c>
      <c r="F8" s="407"/>
      <c r="G8" s="373" t="s">
        <v>579</v>
      </c>
      <c r="H8" s="277" t="s">
        <v>580</v>
      </c>
    </row>
    <row r="9" spans="1:8" ht="46.5" customHeight="1">
      <c r="B9" s="281" t="s">
        <v>108</v>
      </c>
      <c r="C9" s="273" t="s">
        <v>581</v>
      </c>
      <c r="D9" s="273" t="s">
        <v>582</v>
      </c>
      <c r="E9" s="273" t="s">
        <v>581</v>
      </c>
      <c r="F9" s="273" t="s">
        <v>582</v>
      </c>
      <c r="G9" s="277"/>
      <c r="H9" s="277"/>
    </row>
    <row r="10" spans="1:8" ht="15.5">
      <c r="A10" s="282">
        <v>1</v>
      </c>
      <c r="B10" s="44" t="s">
        <v>583</v>
      </c>
      <c r="C10" s="188">
        <v>0</v>
      </c>
      <c r="D10" s="188">
        <v>0</v>
      </c>
      <c r="E10" s="188">
        <v>0</v>
      </c>
      <c r="F10" s="188"/>
      <c r="G10" s="278"/>
      <c r="H10" s="278"/>
    </row>
    <row r="11" spans="1:8" ht="15.5">
      <c r="A11" s="282">
        <v>2</v>
      </c>
      <c r="B11" s="44" t="s">
        <v>584</v>
      </c>
      <c r="C11" s="188">
        <v>978618.35063574044</v>
      </c>
      <c r="D11" s="188">
        <v>0</v>
      </c>
      <c r="E11" s="188">
        <v>2027880.6426076989</v>
      </c>
      <c r="F11" s="188"/>
      <c r="G11" s="278"/>
      <c r="H11" s="278"/>
    </row>
    <row r="12" spans="1:8" ht="15.5">
      <c r="A12" s="282">
        <v>3</v>
      </c>
      <c r="B12" s="44" t="s">
        <v>585</v>
      </c>
      <c r="C12" s="188">
        <v>1618.8549000000003</v>
      </c>
      <c r="D12" s="188">
        <v>0</v>
      </c>
      <c r="E12" s="188">
        <v>0</v>
      </c>
      <c r="F12" s="188"/>
      <c r="G12" s="278"/>
      <c r="H12" s="278"/>
    </row>
    <row r="13" spans="1:8" ht="15.5">
      <c r="A13" s="282">
        <v>4</v>
      </c>
      <c r="B13" s="44" t="s">
        <v>586</v>
      </c>
      <c r="C13" s="188">
        <v>344039.69910241954</v>
      </c>
      <c r="D13" s="188">
        <v>0</v>
      </c>
      <c r="E13" s="188">
        <v>0</v>
      </c>
      <c r="F13" s="188"/>
      <c r="G13" s="278"/>
      <c r="H13" s="278"/>
    </row>
    <row r="14" spans="1:8" ht="15.5">
      <c r="A14" s="282">
        <v>5</v>
      </c>
      <c r="B14" s="44" t="s">
        <v>587</v>
      </c>
      <c r="C14" s="188">
        <v>0</v>
      </c>
      <c r="D14" s="188">
        <v>0</v>
      </c>
      <c r="E14" s="188">
        <v>0</v>
      </c>
      <c r="F14" s="188"/>
      <c r="G14" s="278"/>
      <c r="H14" s="278"/>
    </row>
    <row r="15" spans="1:8" ht="15.5">
      <c r="A15" s="282">
        <v>6</v>
      </c>
      <c r="B15" s="44" t="s">
        <v>588</v>
      </c>
      <c r="C15" s="188">
        <v>0</v>
      </c>
      <c r="D15" s="188">
        <v>0</v>
      </c>
      <c r="E15" s="188">
        <v>0</v>
      </c>
      <c r="F15" s="188"/>
      <c r="G15" s="278"/>
      <c r="H15" s="278"/>
    </row>
    <row r="16" spans="1:8" ht="15.5">
      <c r="A16" s="282">
        <v>7</v>
      </c>
      <c r="B16" s="44" t="s">
        <v>589</v>
      </c>
      <c r="C16" s="188">
        <v>0</v>
      </c>
      <c r="D16" s="188">
        <v>0</v>
      </c>
      <c r="E16" s="188">
        <v>0</v>
      </c>
      <c r="F16" s="188"/>
      <c r="G16" s="278"/>
      <c r="H16" s="278"/>
    </row>
    <row r="17" spans="1:8" ht="15.5">
      <c r="A17" s="282">
        <v>8</v>
      </c>
      <c r="B17" s="44" t="s">
        <v>590</v>
      </c>
      <c r="C17" s="188">
        <v>38063.937216999999</v>
      </c>
      <c r="D17" s="188">
        <v>0</v>
      </c>
      <c r="E17" s="188">
        <v>0</v>
      </c>
      <c r="F17" s="188"/>
      <c r="G17" s="278"/>
      <c r="H17" s="278"/>
    </row>
    <row r="18" spans="1:8" ht="15.5">
      <c r="A18" s="282">
        <v>9</v>
      </c>
      <c r="B18" s="276" t="s">
        <v>505</v>
      </c>
      <c r="C18" s="275">
        <v>1362340.8418551602</v>
      </c>
      <c r="D18" s="275">
        <v>0</v>
      </c>
      <c r="E18" s="275">
        <v>2027880.6426076989</v>
      </c>
      <c r="F18" s="275"/>
      <c r="G18" s="278"/>
      <c r="H18" s="278"/>
    </row>
  </sheetData>
  <mergeCells count="5">
    <mergeCell ref="C7:F7"/>
    <mergeCell ref="G7:H7"/>
    <mergeCell ref="C8:D8"/>
    <mergeCell ref="E8:F8"/>
    <mergeCell ref="C6:H6"/>
  </mergeCells>
  <pageMargins left="0.7" right="0.7" top="0.75" bottom="0.75" header="0.3" footer="0.3"/>
  <pageSetup orientation="portrait" r:id="rId1"/>
  <headerFooter>
    <oddHeader>&amp;L&amp;"Calibri"&amp;10&amp;K000000Confidential&amp;1#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78" workbookViewId="0">
      <selection activeCell="C2" sqref="C2"/>
    </sheetView>
  </sheetViews>
  <sheetFormatPr baseColWidth="10" defaultColWidth="11.453125" defaultRowHeight="14.5"/>
  <cols>
    <col min="1" max="1" width="7.7265625" customWidth="1"/>
    <col min="2" max="2" width="97" customWidth="1"/>
    <col min="3" max="4" width="22.26953125" customWidth="1"/>
    <col min="5" max="6" width="23.7265625" customWidth="1"/>
    <col min="7" max="7" width="26.453125" customWidth="1"/>
    <col min="8" max="8" width="23.7265625" customWidth="1"/>
    <col min="9" max="11" width="17.7265625" customWidth="1"/>
  </cols>
  <sheetData>
    <row r="1" spans="1:11" s="58" customFormat="1" ht="20.25" customHeight="1">
      <c r="B1" s="24"/>
      <c r="C1" s="25"/>
      <c r="E1" s="60"/>
    </row>
    <row r="2" spans="1:11" s="58" customFormat="1" ht="20.25" customHeight="1">
      <c r="B2" s="24"/>
      <c r="C2" s="25"/>
      <c r="E2" s="60"/>
    </row>
    <row r="5" spans="1:11" ht="23.25" customHeight="1">
      <c r="B5" s="94" t="s">
        <v>52</v>
      </c>
    </row>
    <row r="6" spans="1:11" ht="23.25" customHeight="1">
      <c r="B6" s="94"/>
      <c r="C6" s="385" t="s">
        <v>1</v>
      </c>
      <c r="D6" s="386"/>
      <c r="E6" s="100"/>
      <c r="F6" s="100"/>
      <c r="G6" s="100"/>
      <c r="H6" s="370"/>
      <c r="I6" s="370"/>
      <c r="J6" s="370"/>
      <c r="K6" s="370"/>
    </row>
    <row r="7" spans="1:11" ht="30.75" customHeight="1">
      <c r="B7" s="281" t="s">
        <v>108</v>
      </c>
      <c r="C7" s="279" t="s">
        <v>591</v>
      </c>
      <c r="D7" s="273" t="s">
        <v>531</v>
      </c>
      <c r="E7" s="100"/>
      <c r="F7" s="100"/>
      <c r="G7" s="100"/>
    </row>
    <row r="8" spans="1:11" ht="15.5">
      <c r="A8" s="282">
        <v>1</v>
      </c>
      <c r="B8" s="271" t="s">
        <v>592</v>
      </c>
      <c r="C8" s="306">
        <v>624167.4229284277</v>
      </c>
      <c r="D8" s="306">
        <v>12483.348458568558</v>
      </c>
      <c r="F8" s="100"/>
      <c r="G8" s="100"/>
    </row>
    <row r="9" spans="1:11" ht="31">
      <c r="A9" s="291">
        <v>2</v>
      </c>
      <c r="B9" s="283" t="s">
        <v>593</v>
      </c>
      <c r="C9" s="269">
        <v>381222.0361644277</v>
      </c>
      <c r="D9" s="269">
        <v>7624.4407232885578</v>
      </c>
      <c r="F9" s="100"/>
    </row>
    <row r="10" spans="1:11" ht="15.5">
      <c r="A10" s="282">
        <v>3</v>
      </c>
      <c r="B10" s="72" t="s">
        <v>594</v>
      </c>
      <c r="C10" s="188">
        <v>381222.0361644277</v>
      </c>
      <c r="D10" s="188">
        <v>7624.4407232885578</v>
      </c>
      <c r="F10" s="100"/>
    </row>
    <row r="11" spans="1:11" ht="15.5">
      <c r="A11" s="282">
        <v>4</v>
      </c>
      <c r="B11" s="72" t="s">
        <v>595</v>
      </c>
      <c r="C11" s="313" t="s">
        <v>209</v>
      </c>
      <c r="D11" s="313">
        <v>0</v>
      </c>
      <c r="F11" s="100"/>
    </row>
    <row r="12" spans="1:11" ht="15.5">
      <c r="A12" s="282">
        <v>5</v>
      </c>
      <c r="B12" s="240" t="s">
        <v>596</v>
      </c>
      <c r="C12" s="240"/>
      <c r="D12" s="240"/>
      <c r="F12" s="100"/>
    </row>
    <row r="13" spans="1:11" ht="15.5">
      <c r="A13" s="282">
        <v>6</v>
      </c>
      <c r="B13" s="72" t="s">
        <v>597</v>
      </c>
      <c r="C13" s="188">
        <v>381222.0361644277</v>
      </c>
      <c r="D13" s="188">
        <v>7624.4407232885578</v>
      </c>
      <c r="F13" s="100"/>
    </row>
    <row r="14" spans="1:11" ht="15.5">
      <c r="A14" s="282">
        <v>7</v>
      </c>
      <c r="B14" s="44" t="s">
        <v>598</v>
      </c>
      <c r="C14" s="188">
        <v>111959.44808232001</v>
      </c>
      <c r="D14" s="240"/>
      <c r="F14" s="100"/>
      <c r="G14" s="100"/>
    </row>
    <row r="15" spans="1:11" ht="15.5">
      <c r="A15" s="282">
        <v>8</v>
      </c>
      <c r="B15" s="44" t="s">
        <v>599</v>
      </c>
      <c r="C15" s="313" t="s">
        <v>209</v>
      </c>
      <c r="D15" s="313" t="s">
        <v>209</v>
      </c>
      <c r="F15" s="100"/>
      <c r="G15" s="100"/>
    </row>
    <row r="16" spans="1:11" ht="15.5">
      <c r="A16" s="282">
        <v>9</v>
      </c>
      <c r="B16" s="44" t="s">
        <v>600</v>
      </c>
      <c r="C16" s="188">
        <v>242945.386764</v>
      </c>
      <c r="D16" s="188">
        <v>4858.9077352800005</v>
      </c>
      <c r="F16" s="100"/>
      <c r="G16" s="100"/>
    </row>
    <row r="17" spans="1:7" ht="15.5">
      <c r="A17" s="282">
        <v>10</v>
      </c>
      <c r="B17" s="44" t="s">
        <v>601</v>
      </c>
      <c r="C17" s="313" t="s">
        <v>209</v>
      </c>
      <c r="D17" s="313" t="s">
        <v>209</v>
      </c>
    </row>
    <row r="18" spans="1:7" ht="15.5">
      <c r="A18" s="282">
        <v>11</v>
      </c>
      <c r="B18" s="271" t="s">
        <v>602</v>
      </c>
      <c r="C18" s="240"/>
      <c r="D18" s="313">
        <v>0</v>
      </c>
      <c r="F18" s="100"/>
      <c r="G18" s="100"/>
    </row>
    <row r="19" spans="1:7" ht="31">
      <c r="A19" s="291">
        <v>12</v>
      </c>
      <c r="B19" s="98" t="s">
        <v>603</v>
      </c>
      <c r="C19" s="314" t="s">
        <v>209</v>
      </c>
      <c r="D19" s="314" t="s">
        <v>209</v>
      </c>
    </row>
    <row r="20" spans="1:7" ht="15.5">
      <c r="A20" s="282">
        <v>13</v>
      </c>
      <c r="B20" s="72" t="s">
        <v>604</v>
      </c>
      <c r="C20" s="313" t="s">
        <v>209</v>
      </c>
      <c r="D20" s="313" t="s">
        <v>209</v>
      </c>
    </row>
    <row r="21" spans="1:7" ht="15.5">
      <c r="A21" s="282">
        <v>14</v>
      </c>
      <c r="B21" s="72" t="s">
        <v>605</v>
      </c>
      <c r="C21" s="313" t="s">
        <v>209</v>
      </c>
      <c r="D21" s="313" t="s">
        <v>209</v>
      </c>
    </row>
    <row r="22" spans="1:7" ht="15.5">
      <c r="A22" s="282">
        <v>15</v>
      </c>
      <c r="B22" s="240" t="s">
        <v>606</v>
      </c>
      <c r="C22" s="240"/>
      <c r="D22" s="240"/>
      <c r="F22" s="100"/>
    </row>
    <row r="23" spans="1:7" ht="15.5">
      <c r="A23" s="282">
        <v>16</v>
      </c>
      <c r="B23" s="72" t="s">
        <v>607</v>
      </c>
      <c r="C23" s="313" t="s">
        <v>209</v>
      </c>
      <c r="D23" s="313" t="s">
        <v>209</v>
      </c>
    </row>
    <row r="24" spans="1:7" ht="15.5">
      <c r="A24" s="282">
        <v>17</v>
      </c>
      <c r="B24" s="44" t="s">
        <v>608</v>
      </c>
      <c r="C24" s="313" t="s">
        <v>209</v>
      </c>
      <c r="D24" s="315"/>
    </row>
    <row r="25" spans="1:7" ht="15.5">
      <c r="A25" s="282">
        <v>18</v>
      </c>
      <c r="B25" s="44" t="s">
        <v>609</v>
      </c>
      <c r="C25" s="313" t="s">
        <v>209</v>
      </c>
      <c r="D25" s="313" t="s">
        <v>209</v>
      </c>
    </row>
    <row r="26" spans="1:7" ht="15.5">
      <c r="A26" s="282">
        <v>19</v>
      </c>
      <c r="B26" s="44" t="s">
        <v>600</v>
      </c>
      <c r="C26" s="313" t="s">
        <v>209</v>
      </c>
      <c r="D26" s="313" t="s">
        <v>209</v>
      </c>
    </row>
    <row r="27" spans="1:7" ht="15.5">
      <c r="A27" s="282">
        <v>20</v>
      </c>
      <c r="B27" s="44" t="s">
        <v>610</v>
      </c>
      <c r="C27" s="313" t="s">
        <v>209</v>
      </c>
      <c r="D27" s="313" t="s">
        <v>209</v>
      </c>
    </row>
    <row r="28" spans="1:7">
      <c r="C28" s="316"/>
      <c r="D28" s="316"/>
    </row>
    <row r="29" spans="1:7">
      <c r="C29" s="316"/>
      <c r="D29" s="316"/>
    </row>
  </sheetData>
  <mergeCells count="1">
    <mergeCell ref="C6:D6"/>
  </mergeCells>
  <pageMargins left="0.7" right="0.7" top="0.75" bottom="0.75" header="0.3" footer="0.3"/>
  <pageSetup orientation="portrait" r:id="rId1"/>
  <headerFooter>
    <oddHeader>&amp;L&amp;"Calibri"&amp;10&amp;K000000Confidential&amp;1#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G153"/>
  <sheetViews>
    <sheetView showGridLines="0" zoomScale="80" zoomScaleNormal="80" workbookViewId="0">
      <selection activeCell="C1" sqref="C1"/>
    </sheetView>
  </sheetViews>
  <sheetFormatPr baseColWidth="10" defaultColWidth="17.26953125" defaultRowHeight="12.5" zeroHeight="1"/>
  <cols>
    <col min="1" max="1" width="7.7265625" style="31" customWidth="1"/>
    <col min="2" max="2" width="64.81640625" style="32" customWidth="1"/>
    <col min="3" max="3" width="19.54296875" style="31" customWidth="1"/>
    <col min="4" max="4" width="14" style="31" customWidth="1"/>
    <col min="5" max="5" width="13.26953125" style="31" customWidth="1"/>
    <col min="6" max="16334" width="8.453125" style="31" customWidth="1"/>
    <col min="16335" max="16335" width="19.81640625" style="31" customWidth="1"/>
    <col min="16336" max="16384" width="17.26953125" style="31"/>
  </cols>
  <sheetData>
    <row r="1" spans="1:8" s="58" customFormat="1" ht="20.25" customHeight="1">
      <c r="B1" s="24"/>
      <c r="C1" s="25"/>
      <c r="E1" s="60"/>
    </row>
    <row r="2" spans="1:8" s="58" customFormat="1" ht="20.25" customHeight="1">
      <c r="B2" s="24"/>
      <c r="C2" s="25"/>
      <c r="E2" s="60"/>
    </row>
    <row r="3" spans="1:8" ht="20.149999999999999" customHeight="1"/>
    <row r="4" spans="1:8" s="23" customFormat="1" ht="20">
      <c r="C4" s="95"/>
      <c r="D4" s="95"/>
      <c r="E4" s="95"/>
      <c r="F4" s="95"/>
      <c r="G4" s="95"/>
      <c r="H4" s="95"/>
    </row>
    <row r="5" spans="1:8" s="23" customFormat="1" ht="20">
      <c r="B5" s="94" t="s">
        <v>56</v>
      </c>
      <c r="C5" s="95"/>
      <c r="D5" s="95"/>
      <c r="E5" s="95"/>
      <c r="F5" s="95"/>
      <c r="G5" s="95"/>
      <c r="H5" s="95"/>
    </row>
    <row r="6" spans="1:8" ht="20.149999999999999" customHeight="1">
      <c r="H6"/>
    </row>
    <row r="7" spans="1:8" s="33" customFormat="1" ht="31">
      <c r="A7"/>
      <c r="B7"/>
      <c r="C7" s="66" t="s">
        <v>690</v>
      </c>
    </row>
    <row r="8" spans="1:8" s="39" customFormat="1" ht="15" customHeight="1">
      <c r="A8"/>
      <c r="B8" s="40" t="s">
        <v>108</v>
      </c>
      <c r="C8" s="66" t="s">
        <v>112</v>
      </c>
    </row>
    <row r="9" spans="1:8" s="39" customFormat="1" ht="15.5">
      <c r="A9" s="36">
        <v>1</v>
      </c>
      <c r="B9" s="44" t="s">
        <v>611</v>
      </c>
      <c r="C9" s="45">
        <v>5338856.6881875005</v>
      </c>
    </row>
    <row r="10" spans="1:8" s="39" customFormat="1" ht="15.75" customHeight="1">
      <c r="A10" s="36">
        <v>2</v>
      </c>
      <c r="B10" s="44" t="s">
        <v>612</v>
      </c>
      <c r="C10" s="45">
        <v>0</v>
      </c>
    </row>
    <row r="11" spans="1:8" s="39" customFormat="1" ht="16.399999999999999" customHeight="1">
      <c r="A11" s="36">
        <v>3</v>
      </c>
      <c r="B11" s="44" t="s">
        <v>613</v>
      </c>
      <c r="C11" s="45">
        <v>27589.333287500001</v>
      </c>
    </row>
    <row r="12" spans="1:8" s="39" customFormat="1" ht="16.399999999999999" customHeight="1">
      <c r="A12" s="36">
        <v>4</v>
      </c>
      <c r="B12" s="44" t="s">
        <v>614</v>
      </c>
      <c r="C12" s="45">
        <v>0</v>
      </c>
    </row>
    <row r="13" spans="1:8" s="39" customFormat="1" ht="16.399999999999999" customHeight="1">
      <c r="A13" s="36">
        <v>5</v>
      </c>
      <c r="B13" s="44" t="s">
        <v>615</v>
      </c>
      <c r="C13" s="45" t="s">
        <v>209</v>
      </c>
    </row>
    <row r="14" spans="1:8" s="39" customFormat="1" ht="15.65" customHeight="1">
      <c r="A14" s="36">
        <v>6</v>
      </c>
      <c r="B14" s="44" t="s">
        <v>616</v>
      </c>
      <c r="C14" s="45">
        <v>35573.811512499997</v>
      </c>
    </row>
    <row r="15" spans="1:8" s="39" customFormat="1" ht="15.65" customHeight="1">
      <c r="A15" s="36">
        <v>7</v>
      </c>
      <c r="B15" s="44" t="s">
        <v>617</v>
      </c>
      <c r="C15" s="45" t="s">
        <v>209</v>
      </c>
    </row>
    <row r="16" spans="1:8" s="39" customFormat="1" ht="15" customHeight="1">
      <c r="A16" s="36">
        <v>8</v>
      </c>
      <c r="B16" s="278" t="s">
        <v>618</v>
      </c>
      <c r="C16" s="278"/>
    </row>
    <row r="17" spans="1:4 16334:16335" s="39" customFormat="1" ht="15" customHeight="1">
      <c r="A17" s="36">
        <v>9</v>
      </c>
      <c r="B17" s="165" t="s">
        <v>505</v>
      </c>
      <c r="C17" s="284">
        <v>5402019.8329875004</v>
      </c>
    </row>
    <row r="18" spans="1:4 16334:16335" s="39" customFormat="1" ht="16.399999999999999" customHeight="1"/>
    <row r="19" spans="1:4 16334:16335" s="39" customFormat="1" ht="16.399999999999999" customHeight="1"/>
    <row r="20" spans="1:4 16334:16335" s="39" customFormat="1" ht="16.399999999999999" customHeight="1"/>
    <row r="21" spans="1:4 16334:16335" s="39" customFormat="1" ht="16.399999999999999" customHeight="1"/>
    <row r="22" spans="1:4 16334:16335" s="39" customFormat="1" ht="16.399999999999999" customHeight="1"/>
    <row r="23" spans="1:4 16334:16335" s="39" customFormat="1" ht="16.399999999999999" customHeight="1"/>
    <row r="24" spans="1:4 16334:16335" s="39" customFormat="1" ht="16.399999999999999" customHeight="1">
      <c r="D24" s="48"/>
    </row>
    <row r="25" spans="1:4 16334:16335" s="39" customFormat="1" ht="16.399999999999999" customHeight="1"/>
    <row r="26" spans="1:4 16334:16335" s="39" customFormat="1" ht="31" customHeight="1"/>
    <row r="27" spans="1:4 16334:16335" s="39" customFormat="1" ht="16.399999999999999" customHeight="1"/>
    <row r="28" spans="1:4 16334:16335" s="39" customFormat="1" ht="16.399999999999999" customHeight="1"/>
    <row r="29" spans="1:4 16334:16335" s="39" customFormat="1" ht="32.5" customHeight="1"/>
    <row r="30" spans="1:4 16334:16335" s="39" customFormat="1" ht="16.399999999999999" customHeight="1"/>
    <row r="31" spans="1:4 16334:16335" s="39" customFormat="1" ht="16.399999999999999" customHeight="1">
      <c r="XDF31" s="49"/>
      <c r="XDG31" s="50"/>
    </row>
    <row r="32" spans="1:4 16334:16335" s="39" customFormat="1" ht="16.399999999999999" customHeight="1">
      <c r="XDG32" s="50"/>
    </row>
    <row r="33" spans="4:6 16334:16335" s="39" customFormat="1" ht="22.5" customHeight="1">
      <c r="XDG33" s="50"/>
    </row>
    <row r="34" spans="4:6 16334:16335" s="39" customFormat="1" ht="16.399999999999999" customHeight="1">
      <c r="XDG34" s="50"/>
    </row>
    <row r="35" spans="4:6 16334:16335" s="39" customFormat="1">
      <c r="D35" s="51"/>
      <c r="XDG35" s="50"/>
    </row>
    <row r="36" spans="4:6 16334:16335" s="39" customFormat="1">
      <c r="D36" s="48"/>
      <c r="XDG36" s="50"/>
    </row>
    <row r="37" spans="4:6 16334:16335" s="39" customFormat="1" ht="16.399999999999999" customHeight="1">
      <c r="XDF37" s="49"/>
      <c r="XDG37" s="50"/>
    </row>
    <row r="38" spans="4:6 16334:16335" s="39" customFormat="1" ht="16.399999999999999" customHeight="1">
      <c r="D38" s="408"/>
      <c r="E38" s="409"/>
      <c r="F38" s="53"/>
      <c r="XDG38" s="50"/>
    </row>
    <row r="39" spans="4:6 16334:16335" s="39" customFormat="1" ht="16.399999999999999" customHeight="1">
      <c r="D39" s="408"/>
      <c r="E39" s="409"/>
      <c r="F39" s="53"/>
      <c r="XDG39" s="50"/>
    </row>
    <row r="40" spans="4:6 16334:16335" s="39" customFormat="1" ht="56.15" customHeight="1">
      <c r="D40" s="408"/>
      <c r="E40" s="409"/>
      <c r="XDG40" s="50"/>
    </row>
    <row r="41" spans="4:6 16334:16335" s="39" customFormat="1" ht="46" customHeight="1">
      <c r="D41" s="408"/>
      <c r="E41" s="409"/>
      <c r="XDG41" s="50"/>
    </row>
    <row r="42" spans="4:6 16334:16335" s="39" customFormat="1" ht="16.399999999999999" customHeight="1">
      <c r="D42" s="54"/>
      <c r="XDF42" s="49"/>
      <c r="XDG42" s="50"/>
    </row>
    <row r="43" spans="4:6 16334:16335" s="39" customFormat="1" ht="16.399999999999999" customHeight="1">
      <c r="D43" s="54"/>
      <c r="XDG43" s="50"/>
    </row>
    <row r="44" spans="4:6 16334:16335" s="39" customFormat="1" ht="16.399999999999999" customHeight="1">
      <c r="D44" s="54"/>
      <c r="XDG44" s="50"/>
    </row>
    <row r="45" spans="4:6 16334:16335" s="39" customFormat="1" ht="16.399999999999999" customHeight="1">
      <c r="D45" s="54"/>
      <c r="E45" s="55"/>
      <c r="XDG45" s="50"/>
    </row>
    <row r="46" spans="4:6 16334:16335" s="39" customFormat="1" ht="16.399999999999999" customHeight="1">
      <c r="D46" s="54"/>
      <c r="XDF46" s="49"/>
      <c r="XDG46" s="50"/>
    </row>
    <row r="47" spans="4:6 16334:16335" s="39" customFormat="1" ht="16.399999999999999" customHeight="1">
      <c r="D47" s="54"/>
      <c r="XDG47" s="50"/>
    </row>
    <row r="48" spans="4:6 16334:16335" s="39" customFormat="1" ht="16.399999999999999" customHeight="1">
      <c r="D48" s="54"/>
      <c r="XDG48" s="50"/>
    </row>
    <row r="49" spans="2:5 16335:16335" s="39" customFormat="1" ht="16.399999999999999" customHeight="1">
      <c r="D49" s="56"/>
      <c r="E49" s="57"/>
      <c r="XDG49" s="50"/>
    </row>
    <row r="50" spans="2:5 16335:16335" s="39" customFormat="1" ht="16.399999999999999" customHeight="1">
      <c r="B50" s="58"/>
    </row>
    <row r="51" spans="2:5 16335:16335" s="39" customFormat="1" ht="15.5">
      <c r="B51" s="36" t="s">
        <v>164</v>
      </c>
    </row>
    <row r="52" spans="2:5 16335:16335" s="39" customFormat="1" ht="15" customHeight="1">
      <c r="B52" s="59" t="s">
        <v>165</v>
      </c>
    </row>
    <row r="53" spans="2:5 16335:16335" ht="16.5" hidden="1" customHeight="1"/>
    <row r="54" spans="2:5 16335:16335" ht="12.75" hidden="1" customHeight="1"/>
    <row r="55" spans="2:5 16335:16335" ht="12.75" hidden="1" customHeight="1"/>
    <row r="56" spans="2:5 16335:16335" ht="12.75" hidden="1" customHeight="1"/>
    <row r="57" spans="2:5 16335:16335" ht="12.75" hidden="1" customHeight="1"/>
    <row r="58" spans="2:5 16335:16335" ht="12.75" hidden="1" customHeight="1"/>
    <row r="59" spans="2:5 16335:16335" ht="12.75" hidden="1" customHeight="1"/>
    <row r="60" spans="2:5 16335:16335" ht="12.75" hidden="1" customHeight="1"/>
    <row r="61" spans="2:5 16335:16335" ht="12.75" hidden="1" customHeight="1"/>
    <row r="62" spans="2:5 16335:16335" ht="12.75" hidden="1" customHeight="1"/>
    <row r="63" spans="2:5 16335:16335" ht="12.75" hidden="1" customHeight="1"/>
    <row r="64" spans="2:5 16335:16335"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6.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sheetData>
  <mergeCells count="2">
    <mergeCell ref="D38:D41"/>
    <mergeCell ref="E38:E41"/>
  </mergeCells>
  <pageMargins left="0.7" right="0.7" top="0.75" bottom="0.75" header="0.3" footer="0.3"/>
  <pageSetup orientation="portrait" r:id="rId1"/>
  <headerFooter>
    <oddHeader>&amp;L&amp;"Calibri"&amp;10&amp;K000000Confidential&amp;1#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33"/>
  <sheetViews>
    <sheetView showGridLines="0" workbookViewId="0">
      <selection activeCell="E29" sqref="E29"/>
    </sheetView>
  </sheetViews>
  <sheetFormatPr baseColWidth="10" defaultColWidth="8.7265625" defaultRowHeight="14.5"/>
  <cols>
    <col min="1" max="1" width="2.1796875" customWidth="1"/>
    <col min="2" max="2" width="59.7265625" customWidth="1"/>
    <col min="3" max="3" width="24.81640625" customWidth="1"/>
  </cols>
  <sheetData>
    <row r="2" spans="2:3">
      <c r="B2" s="292" t="s">
        <v>73</v>
      </c>
      <c r="C2" s="293" t="s">
        <v>74</v>
      </c>
    </row>
    <row r="3" spans="2:3">
      <c r="B3" s="294" t="s">
        <v>75</v>
      </c>
      <c r="C3" s="297" t="str">
        <f>+IF(ROUND('Tabla 1'!C10,0)=ROUND('Tabla 3'!C38,0),"OK","ERROR")</f>
        <v>OK</v>
      </c>
    </row>
    <row r="4" spans="2:3">
      <c r="B4" s="294" t="s">
        <v>76</v>
      </c>
      <c r="C4" s="298" t="str">
        <f>+IF(ROUND('Tabla 1'!C12,0)=ROUND('Tabla 3'!C56,0),"OK","ERROR")</f>
        <v>OK</v>
      </c>
    </row>
    <row r="5" spans="2:3">
      <c r="B5" s="294" t="s">
        <v>77</v>
      </c>
      <c r="C5" s="298" t="str">
        <f>+IF(ROUND('Tabla 1'!C14,0)=ROUND('Tabla 3'!C73,0),"OK","ERROR")</f>
        <v>OK</v>
      </c>
    </row>
    <row r="6" spans="2:3">
      <c r="B6" s="294" t="s">
        <v>78</v>
      </c>
      <c r="C6" s="298" t="str">
        <f>+IF(ROUND('Tabla 1'!C17,0)=ROUND('Tabla 3'!C74,0),"OK","ERROR")</f>
        <v>OK</v>
      </c>
    </row>
    <row r="7" spans="2:3">
      <c r="B7" s="294" t="s">
        <v>79</v>
      </c>
      <c r="C7" s="298" t="str">
        <f>+IF(ROUND('Tabla 1'!C20,2)=ROUND('Tabla 3'!C76,2),"OK","ERROR")</f>
        <v>OK</v>
      </c>
    </row>
    <row r="8" spans="2:3">
      <c r="B8" s="294" t="s">
        <v>80</v>
      </c>
      <c r="C8" s="298" t="str">
        <f>+IF(ROUND('Tabla 1'!C23,2)=ROUND('Tabla 3'!C77,2),"OK","ERROR")</f>
        <v>OK</v>
      </c>
    </row>
    <row r="9" spans="2:3">
      <c r="B9" s="294" t="s">
        <v>81</v>
      </c>
      <c r="C9" s="298" t="str">
        <f>+IF(ROUND('Tabla 1'!C26,2)=ROUND('Tabla 3'!C78,2),"OK","ERROR")</f>
        <v>OK</v>
      </c>
    </row>
    <row r="10" spans="2:3">
      <c r="B10" s="294" t="s">
        <v>82</v>
      </c>
      <c r="C10" s="298" t="str">
        <f>+IF(ROUND('Tabla 1'!C30,2)=ROUND('Tabla 3'!C80,2),"OK","ERROR")</f>
        <v>OK</v>
      </c>
    </row>
    <row r="11" spans="2:3">
      <c r="B11" s="294" t="s">
        <v>83</v>
      </c>
      <c r="C11" s="298" t="str">
        <f>+IF(ROUND('Tabla 1'!C31,2)=ROUND('Tabla 3'!C81,2),"OK","ERROR")</f>
        <v>OK</v>
      </c>
    </row>
    <row r="12" spans="2:3">
      <c r="B12" s="294" t="s">
        <v>84</v>
      </c>
      <c r="C12" s="298" t="str">
        <f>+IF(ROUND('Tabla 1'!C32,2)=ROUND('Tabla 3'!C82,2),"OK","ERROR")</f>
        <v>OK</v>
      </c>
    </row>
    <row r="13" spans="2:3">
      <c r="B13" s="294" t="s">
        <v>85</v>
      </c>
      <c r="C13" s="298" t="str">
        <f>+IF(ROUND('Tabla 1'!C34,2)=ROUND('Tabla 3'!C83,2),"OK","ERROR")</f>
        <v>OK</v>
      </c>
    </row>
    <row r="14" spans="2:3">
      <c r="B14" s="294" t="s">
        <v>86</v>
      </c>
      <c r="C14" s="299" t="str">
        <f>+IF(ROUND('Tabla 1'!C36,0)=ROUND('Tabla 7'!C33,0),"OK","ERROR")</f>
        <v>OK</v>
      </c>
    </row>
    <row r="15" spans="2:3">
      <c r="B15" s="294" t="s">
        <v>87</v>
      </c>
      <c r="C15" s="298" t="str">
        <f>+IF(ROUND('Tabla 1'!C37,0)=ROUND('Tabla 7'!C35,0),"OK","ERROR")</f>
        <v>OK</v>
      </c>
    </row>
    <row r="16" spans="2:3">
      <c r="B16" s="294" t="s">
        <v>88</v>
      </c>
      <c r="C16" s="298" t="str">
        <f>+IF(ROUND('Tabla 1'!C41,0)=ROUND('Tabla 18'!D33,0),"OK","ERROR")</f>
        <v>OK</v>
      </c>
    </row>
    <row r="17" spans="2:8">
      <c r="B17" s="294" t="s">
        <v>89</v>
      </c>
      <c r="C17" s="298" t="str">
        <f>+IF(ROUND('Tabla 1'!C42,0)=ROUND('Tabla 18'!D34,0),"OK","ERROR")</f>
        <v>OK</v>
      </c>
    </row>
    <row r="18" spans="2:8">
      <c r="B18" s="294" t="s">
        <v>90</v>
      </c>
      <c r="C18" s="298" t="str">
        <f>+IF(ROUND('Tabla 1'!C43,2)=ROUND('Tabla 18'!D35,2),"OK","ERROR")</f>
        <v>OK</v>
      </c>
    </row>
    <row r="19" spans="2:8" ht="15" customHeight="1">
      <c r="B19" s="294" t="s">
        <v>91</v>
      </c>
      <c r="C19" s="298" t="str">
        <f>+IF(ROUND('Tabla 1'!C45,0)=ROUND('Tabla 19'!G23,0),"OK","ERROR")</f>
        <v>OK</v>
      </c>
      <c r="D19" s="376"/>
      <c r="E19" s="377"/>
      <c r="F19" s="377"/>
      <c r="G19" s="377"/>
      <c r="H19" s="377"/>
    </row>
    <row r="20" spans="2:8">
      <c r="B20" s="294" t="s">
        <v>92</v>
      </c>
      <c r="C20" s="298" t="str">
        <f>+IF(ROUND('Tabla 1'!C46,0)=ROUND('Tabla 19'!G43,0),"OK","ERROR")</f>
        <v>OK</v>
      </c>
      <c r="D20" s="376"/>
      <c r="E20" s="377"/>
      <c r="F20" s="377"/>
      <c r="G20" s="377"/>
      <c r="H20" s="377"/>
    </row>
    <row r="21" spans="2:8">
      <c r="B21" s="294" t="s">
        <v>93</v>
      </c>
      <c r="C21" s="298" t="str">
        <f>+IF(ROUND('Tabla 1'!C47,2)=ROUND('Tabla 19'!G44,2),"OK","ERROR")</f>
        <v>OK</v>
      </c>
      <c r="D21" s="376"/>
      <c r="E21" s="377"/>
      <c r="F21" s="377"/>
      <c r="G21" s="377"/>
      <c r="H21" s="377"/>
    </row>
    <row r="22" spans="2:8">
      <c r="B22" s="294" t="s">
        <v>94</v>
      </c>
      <c r="C22" s="343" t="str">
        <f>+IF(ROUND('Tabla 2'!C10,0)=ROUND('Tabla 11'!G30,0),"OK","ERROR")</f>
        <v>ERROR</v>
      </c>
      <c r="D22" s="316" t="s">
        <v>95</v>
      </c>
    </row>
    <row r="23" spans="2:8">
      <c r="B23" s="294" t="s">
        <v>96</v>
      </c>
      <c r="C23" s="298" t="str">
        <f>+IF(ROUND('Tabla 2'!C14,0)=ROUND('Tabla 13'!H8+'Tabla 16'!D8+'Tabla 16'!D18,0),"OK","ERROR")</f>
        <v>OK</v>
      </c>
      <c r="D23">
        <f>+ROUND('Tabla 2'!C10,0)-ROUND('Tabla 11'!G30,0)</f>
        <v>-799878</v>
      </c>
    </row>
    <row r="24" spans="2:8">
      <c r="B24" s="294" t="s">
        <v>97</v>
      </c>
      <c r="C24" s="299" t="str">
        <f>+IF(ROUND('Tabla 6'!C16,0)=ROUND('Tabla 7'!C33,0),"OK","ERROR")</f>
        <v>OK</v>
      </c>
      <c r="D24" s="303"/>
    </row>
    <row r="25" spans="2:8">
      <c r="B25" s="294" t="s">
        <v>98</v>
      </c>
      <c r="C25" s="343" t="str">
        <f>+IF(ROUND('Tabla 7'!C32,0)=ROUND('Tabla 1'!C10,0),"OK", "ERROR")</f>
        <v>ERROR</v>
      </c>
      <c r="D25" s="316" t="s">
        <v>99</v>
      </c>
    </row>
    <row r="26" spans="2:8">
      <c r="B26" s="294" t="s">
        <v>100</v>
      </c>
      <c r="C26" s="299" t="str">
        <f>+IF(ROUND('Tabla 1'!C36,0)=ROUND('Tabla 7'!C33,0),"OK","ERROR")</f>
        <v>OK</v>
      </c>
    </row>
    <row r="27" spans="2:8">
      <c r="B27" s="294" t="s">
        <v>101</v>
      </c>
      <c r="C27" s="298" t="str">
        <f>+IF(ROUND('Tabla 1'!C37,2)=ROUND('Tabla 7'!C35,2),"OK","ERROR")</f>
        <v>OK</v>
      </c>
    </row>
    <row r="28" spans="2:8">
      <c r="B28" s="294" t="s">
        <v>102</v>
      </c>
      <c r="C28" s="299" t="str">
        <f>+IF(ROUND('Tabla 8'!I9,0)=ROUND('Tabla 10'!C9+'Tabla 10'!D9,0),"OK","ERROR")</f>
        <v>OK</v>
      </c>
    </row>
    <row r="29" spans="2:8">
      <c r="B29" s="294" t="s">
        <v>103</v>
      </c>
      <c r="C29" s="298" t="str">
        <f>+IF(ROUND('Tabla 8'!I10,0)=ROUND('Tabla 10'!C10+'Tabla 10'!D10,0),"OK","ERROR")</f>
        <v>OK</v>
      </c>
    </row>
    <row r="30" spans="2:8">
      <c r="B30" s="294" t="s">
        <v>104</v>
      </c>
      <c r="C30" s="298" t="str">
        <f>+IF(ROUND('Tabla 11'!E30+'Tabla 11'!F30,0)=ROUND('Tabla 12'!L28,0),"OK","ERROR")</f>
        <v>OK</v>
      </c>
    </row>
    <row r="31" spans="2:8">
      <c r="B31" s="294" t="s">
        <v>105</v>
      </c>
      <c r="C31" s="299" t="str">
        <f>+IF(ROUND('Tabla 2'!C28,0)=ROUND('Tabla 17'!C17,0),"OK","ERROR")</f>
        <v>OK</v>
      </c>
    </row>
    <row r="32" spans="2:8">
      <c r="B32" s="294" t="s">
        <v>106</v>
      </c>
      <c r="C32" s="299" t="str">
        <f>+IF(ROUND('Tabla 13'!C8+'Tabla 13'!E8,0)='Tabla 13'!F8,"OK","ERROR")</f>
        <v>OK</v>
      </c>
    </row>
    <row r="33" spans="2:3">
      <c r="B33" s="294" t="s">
        <v>107</v>
      </c>
      <c r="C33" s="299" t="str">
        <f>+IF('Tabla 13'!C9+'Tabla 13'!E9='Tabla 13'!F9,"OK","ERROR")</f>
        <v>OK</v>
      </c>
    </row>
  </sheetData>
  <mergeCells count="1">
    <mergeCell ref="D19:H21"/>
  </mergeCells>
  <pageMargins left="0.7" right="0.7" top="0.75" bottom="0.75" header="0.3" footer="0.3"/>
  <pageSetup orientation="portrait" r:id="rId1"/>
  <headerFooter>
    <oddHeader>&amp;L&amp;"Calibri"&amp;10&amp;K000000Confidential&amp;1#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80" zoomScaleNormal="80" workbookViewId="0">
      <selection activeCell="C1" sqref="C1"/>
    </sheetView>
  </sheetViews>
  <sheetFormatPr baseColWidth="10" defaultColWidth="9.26953125" defaultRowHeight="14.5"/>
  <cols>
    <col min="1" max="1" width="7.7265625" style="166" customWidth="1"/>
    <col min="2" max="2" width="102.54296875" style="166" customWidth="1"/>
    <col min="3" max="4" width="20.81640625" style="166" customWidth="1"/>
    <col min="5" max="8" width="22.26953125" style="166" customWidth="1"/>
    <col min="9" max="16384" width="9.26953125" style="166"/>
  </cols>
  <sheetData>
    <row r="1" spans="1:8" s="58" customFormat="1" ht="20.25" customHeight="1">
      <c r="B1" s="321"/>
      <c r="C1" s="322"/>
      <c r="E1" s="60"/>
    </row>
    <row r="2" spans="1:8" s="58" customFormat="1" ht="20.25" customHeight="1">
      <c r="B2" s="321"/>
      <c r="C2" s="322"/>
      <c r="E2" s="60"/>
    </row>
    <row r="5" spans="1:8" s="323" customFormat="1" ht="20">
      <c r="B5" s="94" t="s">
        <v>60</v>
      </c>
      <c r="C5" s="324"/>
      <c r="D5" s="324"/>
      <c r="E5" s="324"/>
      <c r="F5" s="324"/>
      <c r="G5" s="324"/>
      <c r="H5" s="324"/>
    </row>
    <row r="6" spans="1:8" s="323" customFormat="1" ht="20">
      <c r="B6" s="94"/>
      <c r="C6" s="324"/>
      <c r="D6" s="324"/>
      <c r="E6" s="324"/>
      <c r="F6" s="324"/>
      <c r="G6" s="324"/>
      <c r="H6" s="324"/>
    </row>
    <row r="7" spans="1:8" ht="15.5">
      <c r="A7" s="87"/>
      <c r="B7" s="87"/>
      <c r="C7" s="410" t="s">
        <v>109</v>
      </c>
      <c r="D7" s="411"/>
      <c r="E7" s="325"/>
      <c r="F7" s="325"/>
      <c r="G7" s="325"/>
      <c r="H7" s="325"/>
    </row>
    <row r="8" spans="1:8" ht="46.5">
      <c r="A8" s="87"/>
      <c r="B8" s="347" t="s">
        <v>619</v>
      </c>
      <c r="C8" s="326" t="s">
        <v>620</v>
      </c>
      <c r="D8" s="326" t="s">
        <v>621</v>
      </c>
    </row>
    <row r="9" spans="1:8" ht="15.5">
      <c r="A9" s="87"/>
      <c r="B9" s="327" t="s">
        <v>622</v>
      </c>
      <c r="C9" s="398" t="s">
        <v>112</v>
      </c>
      <c r="D9" s="407"/>
    </row>
    <row r="10" spans="1:8" ht="15.5">
      <c r="A10" s="87">
        <v>1</v>
      </c>
      <c r="B10" s="179" t="s">
        <v>623</v>
      </c>
      <c r="C10" s="318">
        <v>6260716.2294395398</v>
      </c>
      <c r="D10" s="318">
        <v>6259639.4525738908</v>
      </c>
    </row>
    <row r="11" spans="1:8" ht="15.5">
      <c r="A11" s="87"/>
      <c r="B11" s="327" t="s">
        <v>624</v>
      </c>
      <c r="C11" s="328"/>
      <c r="D11" s="328"/>
    </row>
    <row r="12" spans="1:8" ht="31">
      <c r="A12" s="87">
        <v>2</v>
      </c>
      <c r="B12" s="319" t="s">
        <v>625</v>
      </c>
      <c r="C12" s="318">
        <v>18657518.840886459</v>
      </c>
      <c r="D12" s="318">
        <v>1233450.9670853324</v>
      </c>
    </row>
    <row r="13" spans="1:8" ht="15.5">
      <c r="A13" s="87">
        <v>3</v>
      </c>
      <c r="B13" s="329" t="s">
        <v>626</v>
      </c>
      <c r="C13" s="318">
        <v>12646018.340066275</v>
      </c>
      <c r="D13" s="318">
        <v>632300.91700331389</v>
      </c>
    </row>
    <row r="14" spans="1:8" ht="15" customHeight="1">
      <c r="A14" s="87">
        <v>4</v>
      </c>
      <c r="B14" s="317" t="s">
        <v>627</v>
      </c>
      <c r="C14" s="318">
        <v>6011500.5008201841</v>
      </c>
      <c r="D14" s="318">
        <v>601150.05008201848</v>
      </c>
    </row>
    <row r="15" spans="1:8" ht="30" customHeight="1">
      <c r="A15" s="87">
        <v>5</v>
      </c>
      <c r="B15" s="319" t="s">
        <v>628</v>
      </c>
      <c r="C15" s="318">
        <v>2078278.4917239642</v>
      </c>
      <c r="D15" s="318">
        <v>2322680.2818906452</v>
      </c>
    </row>
    <row r="16" spans="1:8" ht="15.5">
      <c r="A16" s="87">
        <v>6</v>
      </c>
      <c r="B16" s="329" t="s">
        <v>629</v>
      </c>
      <c r="C16" s="320">
        <v>0</v>
      </c>
      <c r="D16" s="320">
        <v>0</v>
      </c>
    </row>
    <row r="17" spans="1:4" ht="15.5">
      <c r="A17" s="87">
        <v>7</v>
      </c>
      <c r="B17" s="329" t="s">
        <v>630</v>
      </c>
      <c r="C17" s="318">
        <v>2012544.4389695118</v>
      </c>
      <c r="D17" s="318">
        <v>2256946.2291361927</v>
      </c>
    </row>
    <row r="18" spans="1:4" ht="15.5">
      <c r="A18" s="87">
        <v>8</v>
      </c>
      <c r="B18" s="329" t="s">
        <v>631</v>
      </c>
      <c r="C18" s="318">
        <v>65734.052754452554</v>
      </c>
      <c r="D18" s="318">
        <v>65734.052754452554</v>
      </c>
    </row>
    <row r="19" spans="1:4" ht="33" customHeight="1">
      <c r="A19" s="87">
        <v>9</v>
      </c>
      <c r="B19" s="319" t="s">
        <v>632</v>
      </c>
      <c r="C19" s="318">
        <v>285932.60266533331</v>
      </c>
      <c r="D19" s="318">
        <v>57186.520533066672</v>
      </c>
    </row>
    <row r="20" spans="1:4" ht="15.5">
      <c r="A20" s="87">
        <v>10</v>
      </c>
      <c r="B20" s="181" t="s">
        <v>633</v>
      </c>
      <c r="C20" s="318">
        <v>12583656.487167155</v>
      </c>
      <c r="D20" s="318">
        <v>3359940.2425844581</v>
      </c>
    </row>
    <row r="21" spans="1:4" ht="15.5">
      <c r="A21" s="87">
        <v>11</v>
      </c>
      <c r="B21" s="329" t="s">
        <v>634</v>
      </c>
      <c r="C21" s="318">
        <v>2560445.2099966663</v>
      </c>
      <c r="D21" s="318">
        <v>2553185.2180860662</v>
      </c>
    </row>
    <row r="22" spans="1:4" ht="15.5">
      <c r="A22" s="87">
        <v>12</v>
      </c>
      <c r="B22" s="329" t="s">
        <v>635</v>
      </c>
      <c r="C22" s="318">
        <v>0</v>
      </c>
      <c r="D22" s="318">
        <v>0</v>
      </c>
    </row>
    <row r="23" spans="1:4" ht="15.5">
      <c r="A23" s="87">
        <v>13</v>
      </c>
      <c r="B23" s="329" t="s">
        <v>636</v>
      </c>
      <c r="C23" s="318">
        <v>10023211.277170489</v>
      </c>
      <c r="D23" s="318">
        <v>806755.0244983919</v>
      </c>
    </row>
    <row r="24" spans="1:4" ht="15.5">
      <c r="A24" s="87">
        <v>14</v>
      </c>
      <c r="B24" s="181" t="s">
        <v>637</v>
      </c>
      <c r="C24" s="318">
        <v>2744684.672148698</v>
      </c>
      <c r="D24" s="318">
        <v>2095868.0174930859</v>
      </c>
    </row>
    <row r="25" spans="1:4" ht="15.5">
      <c r="A25" s="87">
        <v>15</v>
      </c>
      <c r="B25" s="181" t="s">
        <v>638</v>
      </c>
      <c r="C25" s="318">
        <v>2306397.1029782994</v>
      </c>
      <c r="D25" s="318">
        <v>227538.62951014831</v>
      </c>
    </row>
    <row r="26" spans="1:4" ht="15.5">
      <c r="A26" s="87">
        <v>16</v>
      </c>
      <c r="B26" s="181" t="s">
        <v>639</v>
      </c>
      <c r="C26" s="330"/>
      <c r="D26" s="320">
        <v>9296664.6590967346</v>
      </c>
    </row>
    <row r="27" spans="1:4" ht="15.5">
      <c r="A27" s="87"/>
      <c r="B27" s="331" t="s">
        <v>640</v>
      </c>
      <c r="C27" s="328"/>
      <c r="D27" s="328"/>
    </row>
    <row r="28" spans="1:4" ht="15.5">
      <c r="A28" s="87">
        <v>17</v>
      </c>
      <c r="B28" s="181" t="s">
        <v>641</v>
      </c>
      <c r="C28" s="318">
        <v>3520938.5565098603</v>
      </c>
      <c r="D28" s="318">
        <v>1053758.4902853696</v>
      </c>
    </row>
    <row r="29" spans="1:4" ht="30.75" customHeight="1">
      <c r="A29" s="87">
        <v>18</v>
      </c>
      <c r="B29" s="319" t="s">
        <v>642</v>
      </c>
      <c r="C29" s="318">
        <v>1930960.2887349683</v>
      </c>
      <c r="D29" s="318">
        <v>1921571.0013013016</v>
      </c>
    </row>
    <row r="30" spans="1:4" ht="15.5">
      <c r="A30" s="87">
        <v>19</v>
      </c>
      <c r="B30" s="179" t="s">
        <v>643</v>
      </c>
      <c r="C30" s="318">
        <v>3672140.6970195859</v>
      </c>
      <c r="D30" s="318">
        <v>2301376.5072236666</v>
      </c>
    </row>
    <row r="31" spans="1:4" ht="15.5">
      <c r="A31" s="87">
        <v>20</v>
      </c>
      <c r="B31" s="181" t="s">
        <v>644</v>
      </c>
      <c r="C31" s="330"/>
      <c r="D31" s="320">
        <v>5276705.9988103379</v>
      </c>
    </row>
    <row r="32" spans="1:4" ht="15.5">
      <c r="A32" s="87"/>
      <c r="D32" s="332" t="s">
        <v>645</v>
      </c>
    </row>
    <row r="33" spans="1:5" ht="15.5">
      <c r="A33" s="87">
        <v>21</v>
      </c>
      <c r="B33" s="181" t="s">
        <v>646</v>
      </c>
      <c r="C33" s="330"/>
      <c r="D33" s="320">
        <v>6259639</v>
      </c>
    </row>
    <row r="34" spans="1:5" ht="15.5">
      <c r="A34" s="87">
        <v>22</v>
      </c>
      <c r="B34" s="181" t="s">
        <v>158</v>
      </c>
      <c r="C34" s="330"/>
      <c r="D34" s="320">
        <v>3561507.914170519</v>
      </c>
    </row>
    <row r="35" spans="1:5" ht="15.5">
      <c r="A35" s="87">
        <v>23</v>
      </c>
      <c r="B35" s="181" t="s">
        <v>647</v>
      </c>
      <c r="C35" s="330"/>
      <c r="D35" s="333">
        <v>1.7614580844545287</v>
      </c>
      <c r="E35" s="334"/>
    </row>
    <row r="36" spans="1:5" ht="15.5">
      <c r="A36" s="87"/>
      <c r="B36" s="87"/>
      <c r="C36" s="87"/>
      <c r="D36" s="87"/>
    </row>
    <row r="37" spans="1:5" ht="15.5">
      <c r="B37" s="335" t="s">
        <v>462</v>
      </c>
    </row>
    <row r="38" spans="1:5">
      <c r="D38" s="336"/>
    </row>
    <row r="39" spans="1:5">
      <c r="D39" s="336"/>
    </row>
    <row r="40" spans="1:5">
      <c r="D40" s="337"/>
    </row>
  </sheetData>
  <mergeCells count="2">
    <mergeCell ref="C7:D7"/>
    <mergeCell ref="C9:D9"/>
  </mergeCells>
  <pageMargins left="0.7" right="0.7" top="0.75" bottom="0.75" header="0.3" footer="0.3"/>
  <pageSetup orientation="portrait" r:id="rId1"/>
  <headerFooter>
    <oddHeader>&amp;L&amp;"Calibri"&amp;10&amp;K000000Confidential&amp;1#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G50"/>
  <sheetViews>
    <sheetView showGridLines="0" zoomScale="55" zoomScaleNormal="55" workbookViewId="0">
      <selection activeCell="C2" sqref="C2"/>
    </sheetView>
  </sheetViews>
  <sheetFormatPr baseColWidth="10" defaultColWidth="17.26953125" defaultRowHeight="12.5"/>
  <cols>
    <col min="1" max="1" width="7.7265625" style="31" customWidth="1"/>
    <col min="2" max="2" width="94.6328125" style="32" customWidth="1"/>
    <col min="3" max="7" width="24.36328125" style="31" customWidth="1"/>
    <col min="8" max="16334" width="8.453125" style="31" customWidth="1"/>
    <col min="16335" max="16335" width="19.81640625" style="31" customWidth="1"/>
    <col min="16336" max="16384" width="17.26953125" style="31"/>
  </cols>
  <sheetData>
    <row r="1" spans="1:8" s="58" customFormat="1" ht="20">
      <c r="B1" s="24"/>
      <c r="C1" s="25"/>
      <c r="E1" s="60"/>
    </row>
    <row r="2" spans="1:8" s="58" customFormat="1" ht="20">
      <c r="B2" s="24"/>
      <c r="C2" s="25"/>
      <c r="E2" s="60"/>
    </row>
    <row r="4" spans="1:8" ht="14.5">
      <c r="H4"/>
    </row>
    <row r="5" spans="1:8" s="33" customFormat="1" ht="20">
      <c r="B5" s="34" t="s">
        <v>63</v>
      </c>
      <c r="C5" s="35"/>
    </row>
    <row r="6" spans="1:8" s="39" customFormat="1" ht="15.5">
      <c r="A6" s="36"/>
      <c r="B6" s="36"/>
      <c r="C6" s="419" t="s">
        <v>1</v>
      </c>
      <c r="D6" s="420"/>
      <c r="E6" s="420"/>
      <c r="F6" s="420"/>
      <c r="G6" s="420"/>
    </row>
    <row r="7" spans="1:8" s="39" customFormat="1" ht="15.5">
      <c r="A7" s="167"/>
      <c r="B7" s="417" t="s">
        <v>619</v>
      </c>
      <c r="C7" s="412" t="s">
        <v>648</v>
      </c>
      <c r="D7" s="413"/>
      <c r="E7" s="413"/>
      <c r="F7" s="414"/>
      <c r="G7" s="415" t="s">
        <v>649</v>
      </c>
    </row>
    <row r="8" spans="1:8" s="39" customFormat="1" ht="31">
      <c r="A8" s="167"/>
      <c r="B8" s="418"/>
      <c r="C8" s="110" t="s">
        <v>650</v>
      </c>
      <c r="D8" s="286" t="s">
        <v>651</v>
      </c>
      <c r="E8" s="287" t="s">
        <v>652</v>
      </c>
      <c r="F8" s="287" t="s">
        <v>653</v>
      </c>
      <c r="G8" s="416"/>
    </row>
    <row r="9" spans="1:8" s="39" customFormat="1" ht="15.5">
      <c r="A9" s="168"/>
      <c r="B9" s="42" t="s">
        <v>654</v>
      </c>
      <c r="C9" s="169"/>
      <c r="D9" s="169"/>
      <c r="E9" s="169"/>
      <c r="F9" s="169"/>
      <c r="G9" s="169"/>
    </row>
    <row r="10" spans="1:8" s="39" customFormat="1" ht="15.5">
      <c r="A10" s="167">
        <v>1</v>
      </c>
      <c r="B10" s="170" t="s">
        <v>655</v>
      </c>
      <c r="C10" s="172">
        <v>3580099.6834359998</v>
      </c>
      <c r="D10" s="172">
        <v>0</v>
      </c>
      <c r="E10" s="172">
        <v>0</v>
      </c>
      <c r="F10" s="172">
        <v>2468451.0201916508</v>
      </c>
      <c r="G10" s="172">
        <v>5665381.3030289998</v>
      </c>
    </row>
    <row r="11" spans="1:8" s="39" customFormat="1" ht="15.5">
      <c r="A11" s="167">
        <v>2</v>
      </c>
      <c r="B11" s="171" t="s">
        <v>656</v>
      </c>
      <c r="C11" s="172">
        <v>3580099.6834359998</v>
      </c>
      <c r="D11" s="172">
        <v>0</v>
      </c>
      <c r="E11" s="172">
        <v>0</v>
      </c>
      <c r="F11" s="172">
        <v>2468451.0201916508</v>
      </c>
      <c r="G11" s="172">
        <v>5665381.3030289998</v>
      </c>
    </row>
    <row r="12" spans="1:8" s="39" customFormat="1" ht="15.5">
      <c r="A12" s="167">
        <v>3</v>
      </c>
      <c r="B12" s="171" t="s">
        <v>657</v>
      </c>
      <c r="C12" s="172">
        <v>0</v>
      </c>
      <c r="D12" s="172">
        <v>0</v>
      </c>
      <c r="E12" s="172">
        <v>0</v>
      </c>
      <c r="F12" s="172">
        <v>0</v>
      </c>
      <c r="G12" s="172">
        <v>0</v>
      </c>
    </row>
    <row r="13" spans="1:8" s="39" customFormat="1" ht="31">
      <c r="A13" s="167">
        <v>4</v>
      </c>
      <c r="B13" s="170" t="s">
        <v>625</v>
      </c>
      <c r="C13" s="172">
        <v>12563605.033860475</v>
      </c>
      <c r="D13" s="172">
        <v>9543628.1185806692</v>
      </c>
      <c r="E13" s="172">
        <v>475764.95265825221</v>
      </c>
      <c r="F13" s="172">
        <v>30552.613804702869</v>
      </c>
      <c r="G13" s="172">
        <v>20201216.344159331</v>
      </c>
    </row>
    <row r="14" spans="1:8" s="39" customFormat="1" ht="15.5">
      <c r="A14" s="167">
        <v>5</v>
      </c>
      <c r="B14" s="171" t="s">
        <v>626</v>
      </c>
      <c r="C14" s="172">
        <v>12563605.033860475</v>
      </c>
      <c r="D14" s="172">
        <v>82413.306205856032</v>
      </c>
      <c r="E14" s="172">
        <v>0</v>
      </c>
      <c r="F14" s="172">
        <v>0</v>
      </c>
      <c r="G14" s="172">
        <v>11381416.506062962</v>
      </c>
    </row>
    <row r="15" spans="1:8" s="39" customFormat="1" ht="31">
      <c r="A15" s="167">
        <v>6</v>
      </c>
      <c r="B15" s="171" t="s">
        <v>627</v>
      </c>
      <c r="C15" s="172">
        <v>0</v>
      </c>
      <c r="D15" s="172">
        <v>9461214.8123748153</v>
      </c>
      <c r="E15" s="172">
        <v>475764.95265825221</v>
      </c>
      <c r="F15" s="172">
        <v>30552.613804702869</v>
      </c>
      <c r="G15" s="172">
        <v>8819799.8380963691</v>
      </c>
    </row>
    <row r="16" spans="1:8" s="39" customFormat="1" ht="31">
      <c r="A16" s="167">
        <v>7</v>
      </c>
      <c r="B16" s="170" t="s">
        <v>658</v>
      </c>
      <c r="C16" s="172">
        <v>1256109.8014839999</v>
      </c>
      <c r="D16" s="172">
        <v>4307082.2616278827</v>
      </c>
      <c r="E16" s="172">
        <v>3397467.9381377185</v>
      </c>
      <c r="F16" s="172">
        <v>250213.03961689095</v>
      </c>
      <c r="G16" s="172">
        <v>2269615.4464715892</v>
      </c>
    </row>
    <row r="17" spans="1:7 16334:16335" s="39" customFormat="1" ht="15.5">
      <c r="A17" s="167">
        <v>8</v>
      </c>
      <c r="B17" s="171" t="s">
        <v>629</v>
      </c>
      <c r="C17" s="172">
        <v>0</v>
      </c>
      <c r="D17" s="172">
        <v>0</v>
      </c>
      <c r="E17" s="172">
        <v>0</v>
      </c>
      <c r="F17" s="172">
        <v>0</v>
      </c>
      <c r="G17" s="172">
        <v>0</v>
      </c>
    </row>
    <row r="18" spans="1:7 16334:16335" s="39" customFormat="1" ht="15.5">
      <c r="A18" s="167">
        <v>9</v>
      </c>
      <c r="B18" s="171" t="s">
        <v>659</v>
      </c>
      <c r="C18" s="172">
        <v>1256109.8014839999</v>
      </c>
      <c r="D18" s="172">
        <v>4307082.2616278827</v>
      </c>
      <c r="E18" s="172">
        <v>3397467.9381377185</v>
      </c>
      <c r="F18" s="172">
        <v>250213.03961689095</v>
      </c>
      <c r="G18" s="172">
        <v>2269615.4464715892</v>
      </c>
    </row>
    <row r="19" spans="1:7 16334:16335" s="39" customFormat="1" ht="15.5">
      <c r="A19" s="167">
        <v>10</v>
      </c>
      <c r="B19" s="170" t="s">
        <v>660</v>
      </c>
      <c r="C19" s="172">
        <v>992263.17965081974</v>
      </c>
      <c r="D19" s="172">
        <v>0</v>
      </c>
      <c r="E19" s="172">
        <v>0</v>
      </c>
      <c r="F19" s="172">
        <v>0</v>
      </c>
      <c r="G19" s="172">
        <v>0</v>
      </c>
    </row>
    <row r="20" spans="1:7 16334:16335" s="39" customFormat="1" ht="15.5">
      <c r="A20" s="167">
        <v>11</v>
      </c>
      <c r="B20" s="170" t="s">
        <v>661</v>
      </c>
      <c r="C20" s="172">
        <v>1103525.6482051676</v>
      </c>
      <c r="D20" s="172">
        <v>1569670.5861530541</v>
      </c>
      <c r="E20" s="172">
        <v>6023140.3817920396</v>
      </c>
      <c r="F20" s="172">
        <v>10940025.516633872</v>
      </c>
      <c r="G20" s="172">
        <v>11000472.684932264</v>
      </c>
    </row>
    <row r="21" spans="1:7 16334:16335" s="39" customFormat="1" ht="15.5">
      <c r="A21" s="167">
        <v>12</v>
      </c>
      <c r="B21" s="171" t="s">
        <v>662</v>
      </c>
      <c r="C21" s="285"/>
      <c r="D21" s="172">
        <v>228903.70378066666</v>
      </c>
      <c r="E21" s="172">
        <v>962412.78138766659</v>
      </c>
      <c r="F21" s="172">
        <v>1680786.4287779999</v>
      </c>
      <c r="G21" s="285"/>
    </row>
    <row r="22" spans="1:7 16334:16335" s="39" customFormat="1" ht="15.5">
      <c r="A22" s="167">
        <v>13</v>
      </c>
      <c r="B22" s="171" t="s">
        <v>663</v>
      </c>
      <c r="C22" s="172">
        <v>1103525.6482051676</v>
      </c>
      <c r="D22" s="172">
        <v>1340766.8823723875</v>
      </c>
      <c r="E22" s="172">
        <v>5060727.6004043734</v>
      </c>
      <c r="F22" s="172">
        <v>9259239.0878558718</v>
      </c>
      <c r="G22" s="172">
        <v>11000472.684932264</v>
      </c>
    </row>
    <row r="23" spans="1:7 16334:16335" s="39" customFormat="1" ht="15.5">
      <c r="A23" s="167">
        <v>14</v>
      </c>
      <c r="B23" s="170" t="s">
        <v>664</v>
      </c>
      <c r="C23" s="285"/>
      <c r="D23" s="285"/>
      <c r="E23" s="285"/>
      <c r="F23" s="285"/>
      <c r="G23" s="289">
        <v>39136685.778592184</v>
      </c>
    </row>
    <row r="24" spans="1:7 16334:16335" s="39" customFormat="1" ht="15.5">
      <c r="A24" s="167"/>
      <c r="B24" s="42" t="s">
        <v>665</v>
      </c>
      <c r="C24" s="174"/>
      <c r="D24" s="174"/>
      <c r="E24" s="174"/>
      <c r="F24" s="174"/>
      <c r="G24" s="175"/>
    </row>
    <row r="25" spans="1:7 16334:16335" s="39" customFormat="1" ht="15.5">
      <c r="A25" s="167">
        <v>15</v>
      </c>
      <c r="B25" s="170" t="s">
        <v>666</v>
      </c>
      <c r="C25" s="285"/>
      <c r="D25" s="285"/>
      <c r="E25" s="285"/>
      <c r="F25" s="285"/>
      <c r="G25" s="172">
        <v>487771.48000343534</v>
      </c>
    </row>
    <row r="26" spans="1:7 16334:16335" s="39" customFormat="1" ht="15.5">
      <c r="A26" s="167">
        <v>16</v>
      </c>
      <c r="B26" s="170" t="s">
        <v>667</v>
      </c>
      <c r="C26" s="172">
        <v>8722.8280356666655</v>
      </c>
      <c r="D26" s="172">
        <v>861615.99495282967</v>
      </c>
      <c r="E26" s="172">
        <v>801.89425600000004</v>
      </c>
      <c r="F26" s="172">
        <v>0</v>
      </c>
      <c r="G26" s="172">
        <v>138349.1557589375</v>
      </c>
    </row>
    <row r="27" spans="1:7 16334:16335" s="39" customFormat="1" ht="15.5">
      <c r="A27" s="167">
        <v>17</v>
      </c>
      <c r="B27" s="170" t="s">
        <v>668</v>
      </c>
      <c r="C27" s="172">
        <v>1381831.4162908974</v>
      </c>
      <c r="D27" s="172">
        <v>7509091.0819343757</v>
      </c>
      <c r="E27" s="172">
        <v>4590022.1451147813</v>
      </c>
      <c r="F27" s="172">
        <v>35064952.973822087</v>
      </c>
      <c r="G27" s="172">
        <v>28692443.273318831</v>
      </c>
    </row>
    <row r="28" spans="1:7 16334:16335" s="39" customFormat="1" ht="15.5">
      <c r="A28" s="167">
        <v>18</v>
      </c>
      <c r="B28" s="171" t="s">
        <v>669</v>
      </c>
      <c r="C28" s="172">
        <v>214600.46523291443</v>
      </c>
      <c r="D28" s="172">
        <v>5197755.0681880042</v>
      </c>
      <c r="E28" s="172">
        <v>2610648.6587380543</v>
      </c>
      <c r="F28" s="172">
        <v>9378984.2348088827</v>
      </c>
      <c r="G28" s="172">
        <v>10516112.433320925</v>
      </c>
    </row>
    <row r="29" spans="1:7 16334:16335" s="39" customFormat="1" ht="31">
      <c r="A29" s="167">
        <v>19</v>
      </c>
      <c r="B29" s="171" t="s">
        <v>670</v>
      </c>
      <c r="C29" s="172">
        <v>1167230.9510579831</v>
      </c>
      <c r="D29" s="172">
        <v>1331167.2258520969</v>
      </c>
      <c r="E29" s="172">
        <v>1186069.8829198708</v>
      </c>
      <c r="F29" s="172">
        <v>3007872.2203929904</v>
      </c>
      <c r="G29" s="172">
        <v>4237017.3092949232</v>
      </c>
      <c r="XDF29" s="49"/>
      <c r="XDG29" s="50"/>
    </row>
    <row r="30" spans="1:7 16334:16335" s="39" customFormat="1" ht="31">
      <c r="A30" s="167">
        <v>20</v>
      </c>
      <c r="B30" s="171" t="s">
        <v>671</v>
      </c>
      <c r="C30" s="172">
        <v>0</v>
      </c>
      <c r="D30" s="172">
        <v>0</v>
      </c>
      <c r="E30" s="172">
        <v>0</v>
      </c>
      <c r="F30" s="172">
        <v>1916825.1389963296</v>
      </c>
      <c r="G30" s="172">
        <v>1682377.7917238425</v>
      </c>
      <c r="XDG30" s="50"/>
    </row>
    <row r="31" spans="1:7 16334:16335" s="39" customFormat="1" ht="31">
      <c r="A31" s="176">
        <v>21</v>
      </c>
      <c r="B31" s="290" t="s">
        <v>672</v>
      </c>
      <c r="C31" s="285"/>
      <c r="D31" s="285"/>
      <c r="E31" s="285"/>
      <c r="F31" s="285"/>
      <c r="G31" s="285"/>
      <c r="XDG31" s="50"/>
    </row>
    <row r="32" spans="1:7 16334:16335" s="39" customFormat="1" ht="15.5">
      <c r="A32" s="167">
        <v>22</v>
      </c>
      <c r="B32" s="177" t="s">
        <v>673</v>
      </c>
      <c r="C32" s="172">
        <v>0</v>
      </c>
      <c r="D32" s="172">
        <v>980168.78789427504</v>
      </c>
      <c r="E32" s="172">
        <v>793303.60345685645</v>
      </c>
      <c r="F32" s="172">
        <v>20761271.379623882</v>
      </c>
      <c r="G32" s="172">
        <v>12256935.738979142</v>
      </c>
      <c r="XDG32" s="50"/>
    </row>
    <row r="33" spans="1:7 16334:16335" s="39" customFormat="1" ht="31">
      <c r="A33" s="176">
        <v>23</v>
      </c>
      <c r="B33" s="290" t="s">
        <v>672</v>
      </c>
      <c r="C33" s="285"/>
      <c r="D33" s="285"/>
      <c r="E33" s="285"/>
      <c r="F33" s="285"/>
      <c r="G33" s="285"/>
      <c r="XDG33" s="50"/>
    </row>
    <row r="34" spans="1:7 16334:16335" s="39" customFormat="1" ht="31">
      <c r="A34" s="167">
        <v>24</v>
      </c>
      <c r="B34" s="177" t="s">
        <v>674</v>
      </c>
      <c r="C34" s="172">
        <v>0</v>
      </c>
      <c r="D34" s="172">
        <v>0</v>
      </c>
      <c r="E34" s="172">
        <v>0</v>
      </c>
      <c r="F34" s="172">
        <v>0</v>
      </c>
      <c r="G34" s="172">
        <v>0</v>
      </c>
      <c r="XDG34" s="50"/>
    </row>
    <row r="35" spans="1:7 16334:16335" s="39" customFormat="1" ht="15.5">
      <c r="A35" s="167">
        <v>25</v>
      </c>
      <c r="B35" s="170" t="s">
        <v>675</v>
      </c>
      <c r="C35" s="172"/>
      <c r="D35" s="172"/>
      <c r="E35" s="172"/>
      <c r="F35" s="172"/>
      <c r="G35" s="172"/>
      <c r="XDF35" s="49"/>
      <c r="XDG35" s="50"/>
    </row>
    <row r="36" spans="1:7 16334:16335" s="39" customFormat="1" ht="15.5">
      <c r="A36" s="167">
        <v>26</v>
      </c>
      <c r="B36" s="170" t="s">
        <v>676</v>
      </c>
      <c r="C36" s="172">
        <v>5887750.3146793647</v>
      </c>
      <c r="D36" s="172">
        <v>12416558.703179143</v>
      </c>
      <c r="E36" s="172">
        <v>757087.53863186669</v>
      </c>
      <c r="F36" s="172">
        <v>4933363.620610768</v>
      </c>
      <c r="G36" s="172">
        <v>6721609.7670966303</v>
      </c>
      <c r="XDG36" s="50"/>
    </row>
    <row r="37" spans="1:7 16334:16335" s="39" customFormat="1" ht="15.5">
      <c r="A37" s="167">
        <v>27</v>
      </c>
      <c r="B37" s="171" t="s">
        <v>677</v>
      </c>
      <c r="C37" s="173"/>
      <c r="D37" s="285"/>
      <c r="E37" s="285"/>
      <c r="F37" s="285"/>
      <c r="G37" s="285"/>
      <c r="XDG37" s="50"/>
    </row>
    <row r="38" spans="1:7 16334:16335" s="39" customFormat="1" ht="31">
      <c r="A38" s="167">
        <v>28</v>
      </c>
      <c r="B38" s="171" t="s">
        <v>678</v>
      </c>
      <c r="C38" s="285"/>
      <c r="D38" s="173"/>
      <c r="E38" s="173"/>
      <c r="F38" s="173"/>
      <c r="G38" s="173"/>
      <c r="XDG38" s="50"/>
    </row>
    <row r="39" spans="1:7 16334:16335" s="39" customFormat="1" ht="15.5">
      <c r="A39" s="167">
        <v>29</v>
      </c>
      <c r="B39" s="171" t="s">
        <v>679</v>
      </c>
      <c r="C39" s="285"/>
      <c r="D39" s="173"/>
      <c r="E39" s="173"/>
      <c r="F39" s="173"/>
      <c r="G39" s="173"/>
      <c r="XDG39" s="50"/>
    </row>
    <row r="40" spans="1:7 16334:16335" s="39" customFormat="1" ht="31">
      <c r="A40" s="167">
        <v>30</v>
      </c>
      <c r="B40" s="171" t="s">
        <v>680</v>
      </c>
      <c r="C40" s="285"/>
      <c r="D40" s="172">
        <v>795960.65834903333</v>
      </c>
      <c r="E40" s="172">
        <v>559314.24973553338</v>
      </c>
      <c r="F40" s="172">
        <v>3208131.9084017673</v>
      </c>
      <c r="G40" s="172">
        <v>4563406.8164863326</v>
      </c>
      <c r="XDF40" s="49"/>
      <c r="XDG40" s="50"/>
    </row>
    <row r="41" spans="1:7 16334:16335" s="39" customFormat="1" ht="15.5">
      <c r="A41" s="167">
        <v>31</v>
      </c>
      <c r="B41" s="171" t="s">
        <v>681</v>
      </c>
      <c r="C41" s="172">
        <v>5887750.3146793647</v>
      </c>
      <c r="D41" s="172">
        <v>11620598.04483011</v>
      </c>
      <c r="E41" s="172">
        <v>197773.28889633334</v>
      </c>
      <c r="F41" s="172">
        <v>1725231.712209</v>
      </c>
      <c r="G41" s="172">
        <v>2158202.9506102968</v>
      </c>
      <c r="XDG41" s="50"/>
    </row>
    <row r="42" spans="1:7 16334:16335" s="39" customFormat="1" ht="15.5">
      <c r="A42" s="167">
        <v>32</v>
      </c>
      <c r="B42" s="170" t="s">
        <v>682</v>
      </c>
      <c r="C42" s="285"/>
      <c r="D42" s="172">
        <v>0</v>
      </c>
      <c r="E42" s="172">
        <v>0</v>
      </c>
      <c r="F42" s="172">
        <v>0</v>
      </c>
      <c r="G42" s="172">
        <v>-719400.82266952528</v>
      </c>
      <c r="XDG42" s="50"/>
    </row>
    <row r="43" spans="1:7 16334:16335" s="39" customFormat="1" ht="15.5">
      <c r="A43" s="167">
        <v>33</v>
      </c>
      <c r="B43" s="170" t="s">
        <v>683</v>
      </c>
      <c r="C43" s="285"/>
      <c r="D43" s="285"/>
      <c r="E43" s="285"/>
      <c r="F43" s="285"/>
      <c r="G43" s="289">
        <v>35320772.853508316</v>
      </c>
      <c r="XDG43" s="50"/>
    </row>
    <row r="44" spans="1:7 16334:16335" s="39" customFormat="1" ht="15.5">
      <c r="A44" s="167">
        <v>34</v>
      </c>
      <c r="B44" s="170" t="s">
        <v>684</v>
      </c>
      <c r="C44" s="285"/>
      <c r="D44" s="285"/>
      <c r="E44" s="285"/>
      <c r="F44" s="285"/>
      <c r="G44" s="178">
        <v>1.1080359408020386</v>
      </c>
      <c r="XDF44" s="49"/>
      <c r="XDG44" s="50"/>
    </row>
    <row r="45" spans="1:7 16334:16335" s="39" customFormat="1" ht="14.5">
      <c r="C45"/>
      <c r="D45"/>
      <c r="XDG45" s="50"/>
    </row>
    <row r="46" spans="1:7 16334:16335" s="39" customFormat="1" ht="14.5">
      <c r="C46"/>
      <c r="D46"/>
      <c r="XDG46" s="50"/>
    </row>
    <row r="47" spans="1:7 16334:16335" s="39" customFormat="1" ht="14.5">
      <c r="C47"/>
      <c r="D47"/>
      <c r="E47" s="57"/>
      <c r="XDG47" s="50"/>
    </row>
    <row r="48" spans="1:7 16334:16335" s="39" customFormat="1">
      <c r="B48" s="58"/>
    </row>
    <row r="49" spans="2:2" s="39" customFormat="1" ht="15.5">
      <c r="B49" s="36"/>
    </row>
    <row r="50" spans="2:2" s="39" customFormat="1" ht="15.5">
      <c r="B50" s="59"/>
    </row>
  </sheetData>
  <mergeCells count="4">
    <mergeCell ref="C7:F7"/>
    <mergeCell ref="G7:G8"/>
    <mergeCell ref="B7:B8"/>
    <mergeCell ref="C6:G6"/>
  </mergeCells>
  <pageMargins left="0.25" right="0.25" top="0.75" bottom="0.75" header="0.3" footer="0.3"/>
  <pageSetup scale="58" orientation="landscape" r:id="rId1"/>
  <headerFooter>
    <oddHeader>&amp;L&amp;"Calibri"&amp;10&amp;K000000Confidential&amp;1#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G136"/>
  <sheetViews>
    <sheetView showGridLines="0" zoomScale="79" workbookViewId="0">
      <selection activeCell="C1" sqref="C1"/>
    </sheetView>
  </sheetViews>
  <sheetFormatPr baseColWidth="10" defaultColWidth="17.26953125" defaultRowHeight="12.75" customHeight="1" zeroHeight="1"/>
  <cols>
    <col min="1" max="1" width="7.7265625" style="31" customWidth="1"/>
    <col min="2" max="2" width="69.54296875" style="32" customWidth="1"/>
    <col min="3" max="3" width="28.26953125" style="31" customWidth="1"/>
    <col min="4" max="4" width="34.26953125" style="31" customWidth="1"/>
    <col min="5" max="5" width="29.453125" style="31" customWidth="1"/>
    <col min="6" max="6" width="23" style="31" customWidth="1"/>
    <col min="7" max="7" width="8.453125" style="31" customWidth="1"/>
    <col min="8" max="8" width="23.453125" style="31" customWidth="1"/>
    <col min="9" max="9" width="22" style="31" customWidth="1"/>
    <col min="10" max="11" width="23.453125" style="31" customWidth="1"/>
    <col min="12" max="16337" width="8.453125" style="31" customWidth="1"/>
    <col min="16338" max="16338" width="19.81640625" style="31" customWidth="1"/>
    <col min="16339" max="16384" width="17.26953125" style="31"/>
  </cols>
  <sheetData>
    <row r="1" spans="1:8" s="58" customFormat="1" ht="20.25" customHeight="1">
      <c r="B1" s="24"/>
      <c r="C1" s="25"/>
      <c r="E1" s="60"/>
    </row>
    <row r="2" spans="1:8" s="58" customFormat="1" ht="20.25" customHeight="1">
      <c r="B2" s="24"/>
      <c r="C2" s="25"/>
      <c r="E2" s="60"/>
    </row>
    <row r="3" spans="1:8" ht="20.149999999999999" customHeight="1"/>
    <row r="4" spans="1:8" ht="20.149999999999999" customHeight="1">
      <c r="H4"/>
    </row>
    <row r="5" spans="1:8" s="33" customFormat="1" ht="20">
      <c r="B5" s="34" t="s">
        <v>66</v>
      </c>
      <c r="C5" s="35"/>
    </row>
    <row r="6" spans="1:8" s="39" customFormat="1" ht="15" customHeight="1">
      <c r="A6" s="36"/>
      <c r="B6" s="37"/>
      <c r="C6" s="385" t="s">
        <v>1</v>
      </c>
      <c r="D6" s="386"/>
      <c r="E6" s="386"/>
      <c r="F6" s="386"/>
      <c r="G6" s="33"/>
    </row>
    <row r="7" spans="1:8" s="39" customFormat="1" ht="36" customHeight="1">
      <c r="A7" s="36"/>
      <c r="B7" s="236" t="s">
        <v>108</v>
      </c>
      <c r="C7" s="288" t="s">
        <v>685</v>
      </c>
      <c r="D7" s="288" t="s">
        <v>686</v>
      </c>
      <c r="E7" s="288" t="s">
        <v>687</v>
      </c>
      <c r="F7" s="288" t="s">
        <v>505</v>
      </c>
    </row>
    <row r="8" spans="1:8" s="39" customFormat="1" ht="15.5">
      <c r="B8" s="179" t="s">
        <v>305</v>
      </c>
      <c r="C8" s="182">
        <v>1223200.8193667401</v>
      </c>
      <c r="D8" s="183">
        <v>0</v>
      </c>
      <c r="E8" s="182">
        <v>1119689.9063212569</v>
      </c>
      <c r="F8" s="183">
        <v>2342890.7256880002</v>
      </c>
    </row>
    <row r="9" spans="1:8" s="39" customFormat="1" ht="15.5">
      <c r="B9" s="179" t="s">
        <v>306</v>
      </c>
      <c r="C9" s="182">
        <v>0</v>
      </c>
      <c r="D9" s="182">
        <v>0</v>
      </c>
      <c r="E9" s="182">
        <v>860177.42434999999</v>
      </c>
      <c r="F9" s="183">
        <v>860177.42434999999</v>
      </c>
    </row>
    <row r="10" spans="1:8" s="39" customFormat="1" ht="31">
      <c r="B10" s="180" t="s">
        <v>307</v>
      </c>
      <c r="C10" s="183">
        <v>1177048.9472560801</v>
      </c>
      <c r="D10" s="182">
        <v>0</v>
      </c>
      <c r="E10" s="182">
        <v>9552044.8661049195</v>
      </c>
      <c r="F10" s="183">
        <v>10729093.813361</v>
      </c>
    </row>
    <row r="11" spans="1:8" s="39" customFormat="1" ht="31">
      <c r="B11" s="160" t="s">
        <v>311</v>
      </c>
      <c r="C11" s="182">
        <v>0</v>
      </c>
      <c r="D11" s="182">
        <v>0</v>
      </c>
      <c r="E11" s="182">
        <v>0</v>
      </c>
      <c r="F11" s="183">
        <v>0</v>
      </c>
    </row>
    <row r="12" spans="1:8" s="39" customFormat="1" ht="31">
      <c r="B12" s="160" t="s">
        <v>312</v>
      </c>
      <c r="C12" s="182">
        <v>0</v>
      </c>
      <c r="D12" s="182">
        <v>0</v>
      </c>
      <c r="E12" s="182">
        <v>0</v>
      </c>
      <c r="F12" s="183">
        <v>0</v>
      </c>
    </row>
    <row r="13" spans="1:8" s="39" customFormat="1" ht="31">
      <c r="B13" s="160" t="s">
        <v>313</v>
      </c>
      <c r="C13" s="183">
        <v>1218979.5799103659</v>
      </c>
      <c r="D13" s="182">
        <v>0</v>
      </c>
      <c r="E13" s="182">
        <v>5756981.6178506333</v>
      </c>
      <c r="F13" s="183">
        <v>6975961.1977610001</v>
      </c>
    </row>
    <row r="14" spans="1:8" s="39" customFormat="1" ht="15.5">
      <c r="B14" s="179" t="s">
        <v>314</v>
      </c>
      <c r="C14" s="182">
        <v>0</v>
      </c>
      <c r="D14" s="182">
        <v>0</v>
      </c>
      <c r="E14" s="182">
        <v>391908.251644</v>
      </c>
      <c r="F14" s="183">
        <v>391908.251644</v>
      </c>
    </row>
    <row r="15" spans="1:8" s="39" customFormat="1" ht="15.5">
      <c r="B15" s="179" t="s">
        <v>315</v>
      </c>
      <c r="C15" s="183">
        <v>4784583.9327100003</v>
      </c>
      <c r="D15" s="183">
        <v>1568559.6820905283</v>
      </c>
      <c r="E15" s="182">
        <v>36580271.91122447</v>
      </c>
      <c r="F15" s="183">
        <v>42933415.526024997</v>
      </c>
    </row>
    <row r="16" spans="1:8" s="39" customFormat="1" ht="15.5">
      <c r="B16" s="179" t="s">
        <v>321</v>
      </c>
      <c r="C16" s="182">
        <v>0</v>
      </c>
      <c r="D16" s="182">
        <v>0</v>
      </c>
      <c r="E16" s="182">
        <v>44670.881572999999</v>
      </c>
      <c r="F16" s="183">
        <v>44670.881572999999</v>
      </c>
    </row>
    <row r="17" spans="1:6 16334:16335" s="39" customFormat="1" ht="15.5">
      <c r="B17" s="179" t="s">
        <v>322</v>
      </c>
      <c r="C17" s="182">
        <v>0</v>
      </c>
      <c r="D17" s="182">
        <v>0</v>
      </c>
      <c r="E17" s="182">
        <v>94318.033708000003</v>
      </c>
      <c r="F17" s="183">
        <v>94318.033708000003</v>
      </c>
    </row>
    <row r="18" spans="1:6 16334:16335" s="39" customFormat="1" ht="15.5">
      <c r="B18" s="179" t="s">
        <v>688</v>
      </c>
      <c r="C18" s="184">
        <v>0</v>
      </c>
      <c r="D18" s="185">
        <v>0</v>
      </c>
      <c r="E18" s="185">
        <v>184618.45459000001</v>
      </c>
      <c r="F18" s="183">
        <v>184618.45459000001</v>
      </c>
    </row>
    <row r="19" spans="1:6 16334:16335" s="39" customFormat="1" ht="15.5">
      <c r="B19" s="179" t="s">
        <v>330</v>
      </c>
      <c r="C19" s="182">
        <v>0</v>
      </c>
      <c r="D19" s="182">
        <v>0</v>
      </c>
      <c r="E19" s="182">
        <v>170591.02429</v>
      </c>
      <c r="F19" s="183">
        <v>170591.02429</v>
      </c>
    </row>
    <row r="20" spans="1:6 16334:16335" s="39" customFormat="1" ht="15.5">
      <c r="B20" s="179" t="s">
        <v>331</v>
      </c>
      <c r="C20" s="182">
        <v>0</v>
      </c>
      <c r="D20" s="182">
        <v>0</v>
      </c>
      <c r="E20" s="182">
        <v>40.515214</v>
      </c>
      <c r="F20" s="183">
        <v>40.515214</v>
      </c>
    </row>
    <row r="21" spans="1:6 16334:16335" s="39" customFormat="1" ht="15.5">
      <c r="B21" s="179" t="s">
        <v>332</v>
      </c>
      <c r="C21" s="182">
        <v>0</v>
      </c>
      <c r="D21" s="182">
        <v>0</v>
      </c>
      <c r="E21" s="182">
        <v>322621.18141299998</v>
      </c>
      <c r="F21" s="183">
        <v>322621.18141299998</v>
      </c>
    </row>
    <row r="22" spans="1:6 16334:16335" s="39" customFormat="1" ht="15.5">
      <c r="A22" s="48"/>
      <c r="B22" s="179" t="s">
        <v>333</v>
      </c>
      <c r="C22" s="182">
        <v>2711089.1830290002</v>
      </c>
      <c r="D22" s="182">
        <v>0</v>
      </c>
      <c r="E22" s="182">
        <v>888607.68904600001</v>
      </c>
      <c r="F22" s="183">
        <v>3599696.8720749998</v>
      </c>
    </row>
    <row r="23" spans="1:6 16334:16335" s="39" customFormat="1" ht="15.5">
      <c r="B23" s="179" t="s">
        <v>334</v>
      </c>
      <c r="C23" s="182">
        <v>0</v>
      </c>
      <c r="D23" s="182">
        <v>0</v>
      </c>
      <c r="E23" s="182">
        <v>31977.416755999999</v>
      </c>
      <c r="F23" s="183">
        <v>31977.416755999999</v>
      </c>
    </row>
    <row r="24" spans="1:6 16334:16335" s="39" customFormat="1" ht="15.5">
      <c r="B24" s="181" t="s">
        <v>335</v>
      </c>
      <c r="C24" s="186">
        <v>11114902.46227219</v>
      </c>
      <c r="D24" s="186">
        <v>1568559.6820905283</v>
      </c>
      <c r="E24" s="186">
        <v>55966541.757329278</v>
      </c>
      <c r="F24" s="187">
        <v>68681981.318448007</v>
      </c>
    </row>
    <row r="25" spans="1:6 16334:16335" s="39" customFormat="1" ht="16.399999999999999" customHeight="1"/>
    <row r="26" spans="1:6 16334:16335" s="39" customFormat="1" ht="16.399999999999999" customHeight="1"/>
    <row r="27" spans="1:6 16334:16335" s="39" customFormat="1" ht="32.5" customHeight="1"/>
    <row r="28" spans="1:6 16334:16335" s="39" customFormat="1" ht="16.399999999999999" customHeight="1"/>
    <row r="29" spans="1:6 16334:16335" s="39" customFormat="1" ht="16.399999999999999" customHeight="1">
      <c r="XDF29" s="49"/>
      <c r="XDG29" s="50"/>
    </row>
    <row r="30" spans="1:6 16334:16335" s="39" customFormat="1" ht="16.399999999999999" customHeight="1">
      <c r="XDG30" s="50"/>
    </row>
    <row r="31" spans="1:6 16334:16335" s="39" customFormat="1" ht="22.5" customHeight="1">
      <c r="XDG31" s="50"/>
    </row>
    <row r="32" spans="1:6 16334:16335" s="39" customFormat="1" ht="16.399999999999999" customHeight="1">
      <c r="XDG32" s="50"/>
    </row>
    <row r="33" spans="1:3 16334:16335" s="39" customFormat="1" ht="12.5">
      <c r="A33" s="51"/>
      <c r="XDG33" s="50"/>
    </row>
    <row r="34" spans="1:3 16334:16335" s="39" customFormat="1" ht="12.5">
      <c r="A34" s="48"/>
      <c r="XDG34" s="50"/>
    </row>
    <row r="35" spans="1:3 16334:16335" s="39" customFormat="1" ht="16.399999999999999" customHeight="1">
      <c r="XDF35" s="49"/>
      <c r="XDG35" s="50"/>
    </row>
    <row r="36" spans="1:3 16334:16335" s="39" customFormat="1" ht="16.399999999999999" customHeight="1">
      <c r="A36" s="408"/>
      <c r="B36" s="409"/>
      <c r="C36" s="53"/>
      <c r="XDG36" s="50"/>
    </row>
    <row r="37" spans="1:3 16334:16335" s="39" customFormat="1" ht="16.399999999999999" customHeight="1">
      <c r="A37" s="408"/>
      <c r="B37" s="409"/>
      <c r="C37" s="53"/>
      <c r="XDG37" s="50"/>
    </row>
    <row r="38" spans="1:3 16334:16335" s="39" customFormat="1" ht="56.15" customHeight="1">
      <c r="A38" s="408"/>
      <c r="B38" s="409"/>
      <c r="XDG38" s="50"/>
    </row>
    <row r="39" spans="1:3 16334:16335" s="39" customFormat="1" ht="46" customHeight="1">
      <c r="A39" s="408"/>
      <c r="B39" s="409"/>
      <c r="XDG39" s="50"/>
    </row>
    <row r="40" spans="1:3 16334:16335" s="39" customFormat="1" ht="16.399999999999999" customHeight="1">
      <c r="A40" s="54"/>
      <c r="XDF40" s="49"/>
      <c r="XDG40" s="50"/>
    </row>
    <row r="41" spans="1:3 16334:16335" s="39" customFormat="1" ht="16.399999999999999" customHeight="1">
      <c r="A41" s="54"/>
      <c r="XDG41" s="50"/>
    </row>
    <row r="42" spans="1:3 16334:16335" s="39" customFormat="1" ht="16.399999999999999" customHeight="1">
      <c r="A42" s="54"/>
      <c r="XDG42" s="50"/>
    </row>
    <row r="43" spans="1:3 16334:16335" s="39" customFormat="1" ht="16.399999999999999" customHeight="1">
      <c r="A43" s="54"/>
      <c r="B43" s="55"/>
      <c r="XDG43" s="50"/>
    </row>
    <row r="44" spans="1:3 16334:16335" s="39" customFormat="1" ht="16.399999999999999" customHeight="1">
      <c r="A44" s="54"/>
      <c r="XDF44" s="49"/>
      <c r="XDG44" s="50"/>
    </row>
    <row r="45" spans="1:3 16334:16335" s="39" customFormat="1" ht="16.399999999999999" customHeight="1">
      <c r="A45" s="54"/>
      <c r="XDG45" s="50"/>
    </row>
    <row r="46" spans="1:3 16334:16335" s="39" customFormat="1" ht="16.399999999999999" customHeight="1">
      <c r="A46" s="54"/>
      <c r="XDG46" s="50"/>
    </row>
    <row r="47" spans="1:3 16334:16335" s="39" customFormat="1" ht="16.399999999999999" customHeight="1">
      <c r="A47" s="56"/>
      <c r="B47" s="57"/>
      <c r="XDG47" s="50"/>
    </row>
    <row r="48" spans="1:3 16334:16335" s="39" customFormat="1" ht="16.399999999999999" customHeight="1">
      <c r="B48" s="58"/>
    </row>
    <row r="49" spans="2:2" s="39" customFormat="1" ht="15.5">
      <c r="B49" s="36"/>
    </row>
    <row r="50" spans="2:2" s="39" customFormat="1" ht="15" customHeight="1">
      <c r="B50" s="59"/>
    </row>
    <row r="51" spans="2:2" ht="16.5" hidden="1" customHeight="1"/>
    <row r="136" ht="16.5" hidden="1" customHeight="1"/>
  </sheetData>
  <mergeCells count="3">
    <mergeCell ref="A36:A39"/>
    <mergeCell ref="B36:B39"/>
    <mergeCell ref="C6:F6"/>
  </mergeCells>
  <pageMargins left="0.7" right="0.7" top="0.75" bottom="0.75" header="0.3" footer="0.3"/>
  <pageSetup orientation="portrait" r:id="rId1"/>
  <headerFooter>
    <oddHeader>&amp;L&amp;"Calibri"&amp;10&amp;K000000Confidential&amp;1#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K53"/>
  <sheetViews>
    <sheetView showGridLines="0" zoomScale="60" zoomScaleNormal="60" workbookViewId="0">
      <selection activeCell="C1" sqref="C1"/>
    </sheetView>
  </sheetViews>
  <sheetFormatPr baseColWidth="10" defaultColWidth="17.26953125" defaultRowHeight="12.5"/>
  <cols>
    <col min="1" max="1" width="7.7265625" style="31" customWidth="1"/>
    <col min="2" max="2" width="99.26953125" style="32" customWidth="1"/>
    <col min="3" max="4" width="14.453125" style="31" customWidth="1"/>
    <col min="5" max="5" width="14" style="31" customWidth="1"/>
    <col min="6" max="6" width="13.26953125" style="31" customWidth="1"/>
    <col min="7" max="16338" width="8.453125" style="31" customWidth="1"/>
    <col min="16339" max="16339" width="19.81640625" style="31" customWidth="1"/>
    <col min="16340" max="16384" width="17.26953125" style="31"/>
  </cols>
  <sheetData>
    <row r="1" spans="1:12" s="58" customFormat="1" ht="20">
      <c r="B1" s="24"/>
      <c r="C1" s="25"/>
      <c r="D1" s="25"/>
      <c r="F1" s="60"/>
    </row>
    <row r="2" spans="1:12" s="58" customFormat="1" ht="20">
      <c r="B2" s="24"/>
      <c r="C2" s="25"/>
      <c r="D2" s="25"/>
      <c r="F2" s="60"/>
    </row>
    <row r="4" spans="1:12" ht="14.5">
      <c r="I4"/>
    </row>
    <row r="5" spans="1:12" s="33" customFormat="1" ht="20">
      <c r="B5" s="34" t="s">
        <v>5</v>
      </c>
      <c r="C5" s="35"/>
      <c r="D5" s="35"/>
    </row>
    <row r="6" spans="1:12" s="39" customFormat="1" ht="15.5">
      <c r="A6" s="36"/>
      <c r="B6" s="37"/>
      <c r="C6" s="38"/>
      <c r="D6" s="38"/>
    </row>
    <row r="7" spans="1:12" s="39" customFormat="1" ht="15.5">
      <c r="A7" s="36"/>
      <c r="B7" s="36"/>
      <c r="C7" s="36"/>
      <c r="D7" s="36"/>
    </row>
    <row r="8" spans="1:12" s="39" customFormat="1" ht="15.5">
      <c r="A8" s="206"/>
      <c r="B8" s="207" t="s">
        <v>108</v>
      </c>
      <c r="C8" s="208" t="s">
        <v>109</v>
      </c>
      <c r="D8" s="208" t="s">
        <v>110</v>
      </c>
      <c r="E8" s="209"/>
      <c r="F8" s="209"/>
      <c r="G8" s="209"/>
      <c r="H8" s="209"/>
      <c r="I8" s="209"/>
      <c r="J8" s="209"/>
      <c r="K8" s="209"/>
      <c r="L8" s="209"/>
    </row>
    <row r="9" spans="1:12" s="39" customFormat="1" ht="15.5">
      <c r="A9" s="206"/>
      <c r="B9" s="115" t="s">
        <v>111</v>
      </c>
      <c r="C9" s="43" t="s">
        <v>112</v>
      </c>
      <c r="D9" s="43" t="s">
        <v>112</v>
      </c>
      <c r="E9" s="209"/>
      <c r="F9" s="209"/>
      <c r="G9" s="209"/>
      <c r="H9" s="209"/>
      <c r="I9" s="209"/>
      <c r="J9" s="209"/>
      <c r="K9" s="209"/>
      <c r="L9" s="209"/>
    </row>
    <row r="10" spans="1:12" s="39" customFormat="1" ht="15.5">
      <c r="A10" s="206">
        <v>1</v>
      </c>
      <c r="B10" s="210" t="s">
        <v>113</v>
      </c>
      <c r="C10" s="211">
        <v>4247994.4392029997</v>
      </c>
      <c r="D10" s="211">
        <v>4015590</v>
      </c>
      <c r="E10" s="209"/>
      <c r="F10" s="209"/>
      <c r="G10" s="209"/>
      <c r="H10" s="209"/>
      <c r="I10" s="209"/>
      <c r="J10" s="209"/>
      <c r="K10" s="209"/>
      <c r="L10" s="209"/>
    </row>
    <row r="11" spans="1:12" s="39" customFormat="1" ht="15.5">
      <c r="A11" s="163" t="s">
        <v>114</v>
      </c>
      <c r="B11" s="212" t="s">
        <v>115</v>
      </c>
      <c r="C11" s="213"/>
      <c r="D11" s="213" t="s">
        <v>116</v>
      </c>
      <c r="E11" s="209"/>
      <c r="F11" s="209"/>
      <c r="G11" s="209"/>
      <c r="H11" s="209"/>
      <c r="I11" s="209"/>
      <c r="J11" s="209"/>
      <c r="K11" s="209"/>
      <c r="L11" s="209"/>
    </row>
    <row r="12" spans="1:12" s="39" customFormat="1" ht="15.5">
      <c r="A12" s="206">
        <v>2</v>
      </c>
      <c r="B12" s="210" t="s">
        <v>117</v>
      </c>
      <c r="C12" s="214">
        <v>4998893.1820799997</v>
      </c>
      <c r="D12" s="214">
        <v>4759663</v>
      </c>
      <c r="E12" s="209"/>
      <c r="F12" s="209"/>
      <c r="G12" s="209"/>
      <c r="H12" s="209"/>
      <c r="I12" s="209"/>
      <c r="J12" s="209"/>
      <c r="K12" s="209"/>
      <c r="L12" s="209"/>
    </row>
    <row r="13" spans="1:12" s="39" customFormat="1" ht="15.5">
      <c r="A13" s="163" t="s">
        <v>118</v>
      </c>
      <c r="B13" s="212" t="s">
        <v>119</v>
      </c>
      <c r="C13" s="213"/>
      <c r="D13" s="213" t="s">
        <v>116</v>
      </c>
      <c r="E13" s="209"/>
      <c r="F13" s="209"/>
      <c r="G13" s="209"/>
      <c r="H13" s="209"/>
      <c r="I13" s="209"/>
      <c r="J13" s="209"/>
      <c r="K13" s="209"/>
      <c r="L13" s="209"/>
    </row>
    <row r="14" spans="1:12" s="39" customFormat="1" ht="15.5">
      <c r="A14" s="206">
        <v>3</v>
      </c>
      <c r="B14" s="210" t="s">
        <v>120</v>
      </c>
      <c r="C14" s="214">
        <v>6792357.8132880004</v>
      </c>
      <c r="D14" s="214">
        <v>6526885</v>
      </c>
      <c r="E14" s="209"/>
      <c r="F14" s="209"/>
      <c r="G14" s="209"/>
      <c r="H14" s="209"/>
      <c r="I14" s="209"/>
      <c r="J14" s="209"/>
      <c r="K14" s="209"/>
      <c r="L14" s="209"/>
    </row>
    <row r="15" spans="1:12" s="39" customFormat="1" ht="15.5">
      <c r="A15" s="163" t="s">
        <v>121</v>
      </c>
      <c r="B15" s="212" t="s">
        <v>122</v>
      </c>
      <c r="C15" s="213"/>
      <c r="D15" s="213" t="s">
        <v>116</v>
      </c>
      <c r="E15" s="209"/>
      <c r="F15" s="209"/>
      <c r="G15" s="209"/>
      <c r="H15" s="209"/>
      <c r="I15" s="209"/>
      <c r="J15" s="209"/>
      <c r="K15" s="209"/>
      <c r="L15" s="209"/>
    </row>
    <row r="16" spans="1:12" s="39" customFormat="1" ht="15.5">
      <c r="A16" s="206"/>
      <c r="B16" s="115" t="s">
        <v>123</v>
      </c>
      <c r="C16" s="215"/>
      <c r="D16" s="215" t="s">
        <v>116</v>
      </c>
      <c r="E16" s="209"/>
      <c r="F16" s="209"/>
      <c r="G16" s="209"/>
      <c r="H16" s="209"/>
      <c r="I16" s="209"/>
      <c r="J16" s="209"/>
      <c r="K16" s="209"/>
      <c r="L16" s="209"/>
    </row>
    <row r="17" spans="1:12 16338:16339" s="39" customFormat="1" ht="15.5">
      <c r="A17" s="206">
        <v>4</v>
      </c>
      <c r="B17" s="210" t="s">
        <v>124</v>
      </c>
      <c r="C17" s="214">
        <v>38781025.430724002</v>
      </c>
      <c r="D17" s="214">
        <v>38386948</v>
      </c>
      <c r="E17" s="209"/>
      <c r="F17" s="209"/>
      <c r="G17" s="209"/>
      <c r="H17" s="209"/>
      <c r="I17" s="209"/>
      <c r="J17" s="209"/>
      <c r="K17" s="209"/>
      <c r="L17" s="209"/>
    </row>
    <row r="18" spans="1:12 16338:16339" s="39" customFormat="1" ht="15.5">
      <c r="A18" s="163" t="s">
        <v>125</v>
      </c>
      <c r="B18" s="210" t="s">
        <v>126</v>
      </c>
      <c r="C18" s="214"/>
      <c r="D18" s="214" t="s">
        <v>116</v>
      </c>
      <c r="E18" s="209"/>
      <c r="F18" s="209"/>
      <c r="G18" s="209"/>
      <c r="H18" s="209"/>
      <c r="I18" s="209"/>
      <c r="J18" s="209"/>
      <c r="K18" s="209"/>
      <c r="L18" s="209"/>
    </row>
    <row r="19" spans="1:12 16338:16339" s="39" customFormat="1" ht="15.5">
      <c r="A19" s="206"/>
      <c r="B19" s="115" t="s">
        <v>127</v>
      </c>
      <c r="C19" s="215"/>
      <c r="D19" s="215" t="s">
        <v>116</v>
      </c>
      <c r="E19" s="209"/>
      <c r="F19" s="209"/>
      <c r="G19" s="209"/>
      <c r="H19" s="209"/>
      <c r="I19" s="209"/>
      <c r="J19" s="209"/>
      <c r="K19" s="209"/>
      <c r="L19" s="209"/>
    </row>
    <row r="20" spans="1:12 16338:16339" s="39" customFormat="1" ht="15.5">
      <c r="A20" s="206">
        <v>5</v>
      </c>
      <c r="B20" s="139" t="s">
        <v>128</v>
      </c>
      <c r="C20" s="216">
        <v>0.10954000000000001</v>
      </c>
      <c r="D20" s="216">
        <v>0.1046</v>
      </c>
      <c r="E20" s="209"/>
      <c r="F20" s="209"/>
      <c r="G20" s="209"/>
      <c r="H20" s="209"/>
      <c r="I20" s="209"/>
      <c r="J20" s="209"/>
      <c r="K20" s="209"/>
      <c r="L20" s="209"/>
    </row>
    <row r="21" spans="1:12 16338:16339" s="39" customFormat="1" ht="15.5">
      <c r="A21" s="163" t="s">
        <v>129</v>
      </c>
      <c r="B21" s="138" t="s">
        <v>130</v>
      </c>
      <c r="C21" s="217"/>
      <c r="D21" s="217" t="s">
        <v>116</v>
      </c>
      <c r="E21" s="209"/>
      <c r="F21" s="209"/>
      <c r="G21" s="209"/>
      <c r="H21" s="209"/>
      <c r="I21" s="209"/>
      <c r="J21" s="209"/>
      <c r="K21" s="209"/>
      <c r="L21" s="209"/>
    </row>
    <row r="22" spans="1:12 16338:16339" s="39" customFormat="1" ht="15.5">
      <c r="A22" s="163" t="s">
        <v>131</v>
      </c>
      <c r="B22" s="139" t="s">
        <v>132</v>
      </c>
      <c r="C22" s="216"/>
      <c r="D22" s="218" t="s">
        <v>116</v>
      </c>
      <c r="E22" s="219"/>
      <c r="F22" s="209"/>
      <c r="G22" s="209"/>
      <c r="H22" s="209"/>
      <c r="I22" s="209"/>
      <c r="J22" s="209"/>
      <c r="K22" s="209"/>
      <c r="L22" s="209"/>
    </row>
    <row r="23" spans="1:12 16338:16339" s="39" customFormat="1" ht="15.5">
      <c r="A23" s="206">
        <v>6</v>
      </c>
      <c r="B23" s="139" t="s">
        <v>133</v>
      </c>
      <c r="C23" s="216">
        <v>0.12890000000000001</v>
      </c>
      <c r="D23" s="216">
        <v>0.124</v>
      </c>
      <c r="E23" s="209"/>
      <c r="F23" s="209"/>
      <c r="G23" s="209"/>
      <c r="H23" s="209"/>
      <c r="I23" s="209"/>
      <c r="J23" s="209"/>
      <c r="K23" s="209"/>
      <c r="L23" s="209"/>
    </row>
    <row r="24" spans="1:12 16338:16339" s="39" customFormat="1" ht="31">
      <c r="A24" s="163" t="s">
        <v>134</v>
      </c>
      <c r="B24" s="212" t="s">
        <v>135</v>
      </c>
      <c r="C24" s="217"/>
      <c r="D24" s="217" t="s">
        <v>116</v>
      </c>
      <c r="E24" s="209"/>
      <c r="F24" s="209"/>
      <c r="G24" s="209"/>
      <c r="H24" s="209"/>
      <c r="I24" s="209"/>
      <c r="J24" s="209"/>
      <c r="K24" s="209"/>
      <c r="L24" s="209"/>
    </row>
    <row r="25" spans="1:12 16338:16339" s="39" customFormat="1" ht="15.5">
      <c r="A25" s="163" t="s">
        <v>136</v>
      </c>
      <c r="B25" s="139" t="s">
        <v>137</v>
      </c>
      <c r="C25" s="216"/>
      <c r="D25" s="218" t="s">
        <v>116</v>
      </c>
      <c r="E25" s="209"/>
      <c r="F25" s="209"/>
      <c r="G25" s="209"/>
      <c r="H25" s="209"/>
      <c r="I25" s="209"/>
      <c r="J25" s="209"/>
      <c r="K25" s="209"/>
      <c r="L25" s="209"/>
    </row>
    <row r="26" spans="1:12 16338:16339" s="39" customFormat="1" ht="15.5">
      <c r="A26" s="206">
        <v>7</v>
      </c>
      <c r="B26" s="139" t="s">
        <v>138</v>
      </c>
      <c r="C26" s="216">
        <v>0.17515</v>
      </c>
      <c r="D26" s="216">
        <v>0.17</v>
      </c>
      <c r="E26" s="209"/>
      <c r="F26" s="209"/>
      <c r="G26" s="209"/>
      <c r="H26" s="209"/>
      <c r="I26" s="209"/>
      <c r="J26" s="209"/>
      <c r="K26" s="209"/>
      <c r="L26" s="209"/>
    </row>
    <row r="27" spans="1:12 16338:16339" s="39" customFormat="1" ht="31">
      <c r="A27" s="163" t="s">
        <v>139</v>
      </c>
      <c r="B27" s="212" t="s">
        <v>140</v>
      </c>
      <c r="C27" s="138"/>
      <c r="D27" s="138" t="s">
        <v>116</v>
      </c>
      <c r="E27" s="209"/>
      <c r="F27" s="209"/>
      <c r="G27" s="209"/>
      <c r="H27" s="209"/>
      <c r="I27" s="209"/>
      <c r="J27" s="209"/>
      <c r="K27" s="209"/>
      <c r="L27" s="209"/>
    </row>
    <row r="28" spans="1:12 16338:16339" s="39" customFormat="1" ht="15.5">
      <c r="A28" s="163" t="s">
        <v>141</v>
      </c>
      <c r="B28" s="139" t="s">
        <v>142</v>
      </c>
      <c r="C28" s="231"/>
      <c r="D28" s="220" t="s">
        <v>116</v>
      </c>
      <c r="E28" s="209"/>
      <c r="F28" s="209"/>
      <c r="G28" s="209"/>
      <c r="H28" s="209"/>
      <c r="I28" s="209"/>
      <c r="J28" s="209"/>
      <c r="K28" s="209"/>
      <c r="L28" s="209"/>
    </row>
    <row r="29" spans="1:12 16338:16339" s="39" customFormat="1" ht="15.5">
      <c r="A29" s="206"/>
      <c r="B29" s="115" t="s">
        <v>143</v>
      </c>
      <c r="C29" s="215"/>
      <c r="D29" s="215" t="s">
        <v>116</v>
      </c>
      <c r="E29" s="209"/>
      <c r="F29" s="209"/>
      <c r="G29" s="209"/>
      <c r="H29" s="209"/>
      <c r="I29" s="209"/>
      <c r="J29" s="209"/>
      <c r="K29" s="209"/>
      <c r="L29" s="209"/>
      <c r="XDJ29" s="49"/>
      <c r="XDK29" s="50"/>
    </row>
    <row r="30" spans="1:12 16338:16339" s="39" customFormat="1" ht="15.5">
      <c r="A30" s="206">
        <v>8</v>
      </c>
      <c r="B30" s="210" t="s">
        <v>144</v>
      </c>
      <c r="C30" s="141">
        <v>1.2500000000000001E-2</v>
      </c>
      <c r="D30" s="141">
        <v>1.2500000000000001E-2</v>
      </c>
      <c r="E30" s="209"/>
      <c r="F30" s="209"/>
      <c r="G30" s="209"/>
      <c r="H30" s="209"/>
      <c r="I30" s="209"/>
      <c r="J30" s="209"/>
      <c r="K30" s="209"/>
      <c r="L30" s="209"/>
      <c r="XDK30" s="50"/>
    </row>
    <row r="31" spans="1:12 16338:16339" s="39" customFormat="1" ht="15.5">
      <c r="A31" s="206">
        <v>9</v>
      </c>
      <c r="B31" s="210" t="s">
        <v>145</v>
      </c>
      <c r="C31" s="304">
        <v>0</v>
      </c>
      <c r="D31" s="221">
        <v>0</v>
      </c>
      <c r="E31" s="209"/>
      <c r="F31" s="209"/>
      <c r="G31" s="209"/>
      <c r="H31" s="209"/>
      <c r="I31" s="209"/>
      <c r="J31" s="209"/>
      <c r="K31" s="209"/>
      <c r="L31" s="209"/>
      <c r="XDK31" s="50"/>
    </row>
    <row r="32" spans="1:12 16338:16339" s="39" customFormat="1" ht="15.5">
      <c r="A32" s="206">
        <v>10</v>
      </c>
      <c r="B32" s="210" t="s">
        <v>146</v>
      </c>
      <c r="C32" s="304">
        <v>3.7499999999999999E-3</v>
      </c>
      <c r="D32" s="221">
        <v>3.8E-3</v>
      </c>
      <c r="E32" s="209"/>
      <c r="F32" s="209"/>
      <c r="G32" s="209"/>
      <c r="H32" s="209"/>
      <c r="I32" s="209"/>
      <c r="J32" s="209"/>
      <c r="K32" s="209"/>
      <c r="L32" s="209"/>
      <c r="XDK32" s="50"/>
    </row>
    <row r="33" spans="1:12 16338:16339" s="39" customFormat="1" ht="31">
      <c r="A33" s="206">
        <v>11</v>
      </c>
      <c r="B33" s="210" t="s">
        <v>147</v>
      </c>
      <c r="C33" s="304">
        <v>1.6250000000000001E-2</v>
      </c>
      <c r="D33" s="349">
        <v>1.6299999999999999E-2</v>
      </c>
      <c r="E33" s="222"/>
      <c r="F33" s="209"/>
      <c r="G33" s="209"/>
      <c r="H33" s="209"/>
      <c r="I33" s="209"/>
      <c r="J33" s="209"/>
      <c r="K33" s="209"/>
      <c r="L33" s="209"/>
      <c r="XDK33" s="50"/>
    </row>
    <row r="34" spans="1:12 16338:16339" s="39" customFormat="1" ht="15.5">
      <c r="A34" s="206">
        <v>12</v>
      </c>
      <c r="B34" s="210" t="s">
        <v>148</v>
      </c>
      <c r="C34" s="304">
        <v>6.454E-2</v>
      </c>
      <c r="D34" s="349">
        <v>5.96E-2</v>
      </c>
      <c r="E34" s="223"/>
      <c r="F34" s="209"/>
      <c r="G34" s="209"/>
      <c r="H34" s="209"/>
      <c r="I34" s="209"/>
      <c r="J34" s="209"/>
      <c r="K34" s="209"/>
      <c r="L34" s="209"/>
      <c r="XDK34" s="50"/>
    </row>
    <row r="35" spans="1:12 16338:16339" s="39" customFormat="1" ht="15.5">
      <c r="A35" s="206"/>
      <c r="B35" s="115" t="s">
        <v>149</v>
      </c>
      <c r="C35" s="215"/>
      <c r="D35" s="215" t="s">
        <v>116</v>
      </c>
      <c r="E35" s="209"/>
      <c r="F35" s="209"/>
      <c r="G35" s="209"/>
      <c r="H35" s="209"/>
      <c r="I35" s="209"/>
      <c r="J35" s="209"/>
      <c r="K35" s="209"/>
      <c r="L35" s="209"/>
      <c r="XDJ35" s="49"/>
      <c r="XDK35" s="50"/>
    </row>
    <row r="36" spans="1:12 16338:16339" s="39" customFormat="1" ht="15.5">
      <c r="A36" s="206">
        <v>13</v>
      </c>
      <c r="B36" s="224" t="s">
        <v>150</v>
      </c>
      <c r="C36" s="225">
        <v>63379427.326004662</v>
      </c>
      <c r="D36" s="350">
        <v>62383147</v>
      </c>
      <c r="E36" s="223"/>
      <c r="F36" s="226"/>
      <c r="G36" s="227"/>
      <c r="H36" s="209"/>
      <c r="I36" s="209"/>
      <c r="J36" s="209"/>
      <c r="K36" s="209"/>
      <c r="L36" s="209"/>
      <c r="XDK36" s="50"/>
    </row>
    <row r="37" spans="1:12 16338:16339" s="39" customFormat="1" ht="15.5">
      <c r="A37" s="206">
        <v>14</v>
      </c>
      <c r="B37" s="224" t="s">
        <v>151</v>
      </c>
      <c r="C37" s="228">
        <v>6.5769394733686815E-2</v>
      </c>
      <c r="D37" s="344">
        <v>6.6500000000000004E-2</v>
      </c>
      <c r="E37" s="229"/>
      <c r="F37" s="226"/>
      <c r="G37" s="227"/>
      <c r="H37" s="209"/>
      <c r="I37" s="209"/>
      <c r="J37" s="209"/>
      <c r="K37" s="209"/>
      <c r="L37" s="209"/>
      <c r="XDK37" s="50"/>
    </row>
    <row r="38" spans="1:12 16338:16339" s="39" customFormat="1" ht="46.5">
      <c r="A38" s="163" t="s">
        <v>152</v>
      </c>
      <c r="B38" s="212" t="s">
        <v>153</v>
      </c>
      <c r="C38" s="212"/>
      <c r="D38" s="212" t="s">
        <v>116</v>
      </c>
      <c r="E38" s="230"/>
      <c r="F38" s="226"/>
      <c r="G38" s="209"/>
      <c r="H38" s="209"/>
      <c r="I38" s="209"/>
      <c r="J38" s="209"/>
      <c r="K38" s="209"/>
      <c r="L38" s="209"/>
      <c r="XDK38" s="50"/>
    </row>
    <row r="39" spans="1:12 16338:16339" s="39" customFormat="1" ht="31">
      <c r="A39" s="163" t="s">
        <v>154</v>
      </c>
      <c r="B39" s="212" t="s">
        <v>155</v>
      </c>
      <c r="C39" s="212"/>
      <c r="D39" s="212" t="s">
        <v>116</v>
      </c>
      <c r="E39" s="230"/>
      <c r="F39" s="226"/>
      <c r="G39" s="209"/>
      <c r="H39" s="209"/>
      <c r="I39" s="209"/>
      <c r="J39" s="209"/>
      <c r="K39" s="209"/>
      <c r="L39" s="209"/>
      <c r="XDK39" s="50"/>
    </row>
    <row r="40" spans="1:12 16338:16339" s="39" customFormat="1" ht="15.5">
      <c r="A40" s="206"/>
      <c r="B40" s="115" t="s">
        <v>156</v>
      </c>
      <c r="C40" s="215"/>
      <c r="D40" s="215" t="s">
        <v>116</v>
      </c>
      <c r="E40" s="230"/>
      <c r="F40" s="209"/>
      <c r="G40" s="209"/>
      <c r="H40" s="209"/>
      <c r="I40" s="209"/>
      <c r="J40" s="209"/>
      <c r="K40" s="209"/>
      <c r="L40" s="209"/>
      <c r="XDJ40" s="49"/>
      <c r="XDK40" s="50"/>
    </row>
    <row r="41" spans="1:12 16338:16339" s="39" customFormat="1" ht="15.5">
      <c r="A41" s="206">
        <v>15</v>
      </c>
      <c r="B41" s="224" t="s">
        <v>157</v>
      </c>
      <c r="C41" s="214">
        <v>6259639</v>
      </c>
      <c r="D41" s="214">
        <v>6929416</v>
      </c>
      <c r="E41" s="230"/>
      <c r="F41" s="209"/>
      <c r="G41" s="209"/>
      <c r="H41" s="209"/>
      <c r="I41" s="209"/>
      <c r="J41" s="209"/>
      <c r="K41" s="209"/>
      <c r="L41" s="209"/>
      <c r="XDK41" s="50"/>
    </row>
    <row r="42" spans="1:12 16338:16339" s="39" customFormat="1" ht="15.5">
      <c r="A42" s="206">
        <v>16</v>
      </c>
      <c r="B42" s="224" t="s">
        <v>158</v>
      </c>
      <c r="C42" s="214">
        <v>3561508</v>
      </c>
      <c r="D42" s="214">
        <v>4097644</v>
      </c>
      <c r="E42" s="230"/>
      <c r="F42" s="209"/>
      <c r="G42" s="209"/>
      <c r="H42" s="209"/>
      <c r="I42" s="209"/>
      <c r="J42" s="209"/>
      <c r="K42" s="209"/>
      <c r="L42" s="209"/>
      <c r="XDK42" s="50"/>
    </row>
    <row r="43" spans="1:12 16338:16339" s="39" customFormat="1" ht="15.5">
      <c r="A43" s="206">
        <v>17</v>
      </c>
      <c r="B43" s="224" t="s">
        <v>159</v>
      </c>
      <c r="C43" s="231">
        <v>1.7614580844545287</v>
      </c>
      <c r="D43" s="231">
        <v>1.6977</v>
      </c>
      <c r="E43" s="230"/>
      <c r="F43" s="232"/>
      <c r="G43" s="209"/>
      <c r="H43" s="209"/>
      <c r="I43" s="209"/>
      <c r="J43" s="209"/>
      <c r="K43" s="209"/>
      <c r="L43" s="209"/>
      <c r="XDK43" s="50"/>
    </row>
    <row r="44" spans="1:12 16338:16339" s="39" customFormat="1" ht="15.5">
      <c r="A44" s="206"/>
      <c r="B44" s="115" t="s">
        <v>160</v>
      </c>
      <c r="C44" s="215"/>
      <c r="D44" s="215" t="s">
        <v>116</v>
      </c>
      <c r="E44" s="230"/>
      <c r="F44" s="209"/>
      <c r="G44" s="209"/>
      <c r="H44" s="209"/>
      <c r="I44" s="209"/>
      <c r="J44" s="209"/>
      <c r="K44" s="209"/>
      <c r="L44" s="209"/>
      <c r="XDJ44" s="49"/>
      <c r="XDK44" s="50"/>
    </row>
    <row r="45" spans="1:12 16338:16339" s="39" customFormat="1" ht="15.5">
      <c r="A45" s="206">
        <v>18</v>
      </c>
      <c r="B45" s="210" t="s">
        <v>161</v>
      </c>
      <c r="C45" s="214">
        <v>39136686</v>
      </c>
      <c r="D45" s="214">
        <v>40377813</v>
      </c>
      <c r="E45" s="230"/>
      <c r="F45" s="209"/>
      <c r="G45" s="209"/>
      <c r="H45" s="209"/>
      <c r="I45" s="209"/>
      <c r="J45" s="209"/>
      <c r="K45" s="209"/>
      <c r="L45" s="209"/>
      <c r="XDK45" s="50"/>
    </row>
    <row r="46" spans="1:12 16338:16339" s="39" customFormat="1" ht="15.5">
      <c r="A46" s="206">
        <v>19</v>
      </c>
      <c r="B46" s="210" t="s">
        <v>162</v>
      </c>
      <c r="C46" s="214">
        <v>35320773</v>
      </c>
      <c r="D46" s="214">
        <v>35105094</v>
      </c>
      <c r="E46" s="230"/>
      <c r="F46" s="209"/>
      <c r="G46" s="209"/>
      <c r="H46" s="209"/>
      <c r="I46" s="209"/>
      <c r="J46" s="209"/>
      <c r="K46" s="209"/>
      <c r="L46" s="209"/>
      <c r="XDK46" s="50"/>
    </row>
    <row r="47" spans="1:12 16338:16339" s="39" customFormat="1" ht="15.5">
      <c r="A47" s="206">
        <v>20</v>
      </c>
      <c r="B47" s="210" t="s">
        <v>163</v>
      </c>
      <c r="C47" s="221">
        <v>1.1080359424749848</v>
      </c>
      <c r="D47" s="221">
        <v>1.1501999999999999</v>
      </c>
      <c r="E47" s="233"/>
      <c r="F47" s="234"/>
      <c r="G47" s="209"/>
      <c r="H47" s="209"/>
      <c r="I47" s="209"/>
      <c r="J47" s="209"/>
      <c r="K47" s="209"/>
      <c r="L47" s="209"/>
      <c r="XDK47" s="50"/>
    </row>
    <row r="48" spans="1:12 16338:16339" s="39" customFormat="1">
      <c r="A48" s="209"/>
      <c r="B48" s="235"/>
      <c r="C48" s="209"/>
      <c r="D48" s="209"/>
      <c r="E48" s="209"/>
      <c r="F48" s="209"/>
      <c r="G48" s="209"/>
      <c r="H48" s="209"/>
      <c r="I48" s="209"/>
      <c r="J48" s="209"/>
      <c r="K48" s="209"/>
      <c r="L48" s="209"/>
    </row>
    <row r="49" spans="1:12" s="39" customFormat="1" ht="35.5" customHeight="1">
      <c r="A49" s="209"/>
      <c r="B49" s="378" t="s">
        <v>164</v>
      </c>
      <c r="C49" s="378"/>
      <c r="D49" s="378"/>
      <c r="E49" s="209"/>
      <c r="F49" s="209"/>
      <c r="G49" s="209"/>
      <c r="H49" s="209"/>
      <c r="I49" s="209"/>
      <c r="J49" s="209"/>
      <c r="K49" s="209"/>
      <c r="L49" s="209"/>
    </row>
    <row r="50" spans="1:12" s="39" customFormat="1" ht="15.5">
      <c r="A50" s="209"/>
      <c r="B50" s="96" t="s">
        <v>165</v>
      </c>
      <c r="C50" s="209"/>
      <c r="D50" s="209"/>
      <c r="E50" s="209"/>
      <c r="F50" s="209"/>
      <c r="G50" s="209"/>
      <c r="H50" s="209"/>
      <c r="I50" s="209"/>
      <c r="J50" s="209"/>
      <c r="K50" s="209"/>
      <c r="L50" s="209"/>
    </row>
    <row r="51" spans="1:12" ht="15.5">
      <c r="A51" s="209"/>
      <c r="B51" s="345" t="s">
        <v>166</v>
      </c>
      <c r="C51" s="209"/>
      <c r="D51" s="209"/>
      <c r="E51" s="209"/>
      <c r="F51" s="209"/>
      <c r="G51" s="209"/>
      <c r="H51" s="209"/>
      <c r="I51" s="209"/>
      <c r="J51" s="209"/>
      <c r="K51" s="209"/>
      <c r="L51" s="209"/>
    </row>
    <row r="52" spans="1:12">
      <c r="A52" s="209"/>
      <c r="B52" s="226"/>
      <c r="C52" s="209"/>
      <c r="D52" s="209"/>
      <c r="E52" s="209"/>
      <c r="F52" s="209"/>
      <c r="G52" s="209"/>
      <c r="H52" s="209"/>
      <c r="I52" s="209"/>
      <c r="J52" s="209"/>
      <c r="K52" s="209"/>
      <c r="L52" s="209"/>
    </row>
    <row r="53" spans="1:12">
      <c r="A53" s="209"/>
      <c r="B53" s="226"/>
      <c r="C53" s="209"/>
      <c r="D53" s="209"/>
      <c r="E53" s="209"/>
      <c r="F53" s="209"/>
      <c r="G53" s="209"/>
      <c r="H53" s="209"/>
      <c r="I53" s="209"/>
      <c r="J53" s="209"/>
      <c r="K53" s="209"/>
      <c r="L53" s="209"/>
    </row>
  </sheetData>
  <mergeCells count="1">
    <mergeCell ref="B49:D49"/>
  </mergeCells>
  <pageMargins left="0.7" right="0.7" top="0.75" bottom="0.75" header="0.3" footer="0.3"/>
  <pageSetup scale="57" orientation="landscape" r:id="rId1"/>
  <headerFooter>
    <oddHeader>&amp;L&amp;"Calibri"&amp;10&amp;K000000Confidential&amp;1#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zoomScale="60" zoomScaleNormal="60" workbookViewId="0">
      <selection activeCell="B27" sqref="B27"/>
    </sheetView>
  </sheetViews>
  <sheetFormatPr baseColWidth="10" defaultColWidth="11.453125" defaultRowHeight="15" customHeight="1"/>
  <cols>
    <col min="1" max="1" width="7.7265625" style="58" customWidth="1"/>
    <col min="2" max="2" width="76.90625" style="58" customWidth="1"/>
    <col min="3" max="4" width="24.26953125" style="58" customWidth="1"/>
    <col min="5" max="5" width="25.81640625" style="58" customWidth="1"/>
    <col min="6" max="6" width="11.453125" style="60"/>
    <col min="7" max="16384" width="11.453125" style="58"/>
  </cols>
  <sheetData>
    <row r="1" spans="1:7" customFormat="1" ht="20.25" customHeight="1">
      <c r="B1" s="198"/>
    </row>
    <row r="2" spans="1:7" customFormat="1" ht="20.25" customHeight="1">
      <c r="B2" s="198"/>
    </row>
    <row r="3" spans="1:7" ht="20.149999999999999" customHeight="1"/>
    <row r="4" spans="1:7" ht="20.149999999999999" customHeight="1"/>
    <row r="5" spans="1:7" s="61" customFormat="1" ht="18" customHeight="1">
      <c r="B5" s="34" t="s">
        <v>8</v>
      </c>
      <c r="F5" s="62"/>
    </row>
    <row r="6" spans="1:7" s="68" customFormat="1" ht="15" customHeight="1">
      <c r="A6" s="64"/>
      <c r="B6" s="65"/>
      <c r="C6" s="199" t="s">
        <v>109</v>
      </c>
      <c r="D6" s="199" t="s">
        <v>110</v>
      </c>
      <c r="E6" s="199" t="s">
        <v>109</v>
      </c>
      <c r="F6" s="67"/>
    </row>
    <row r="7" spans="1:7" s="68" customFormat="1" ht="31">
      <c r="A7" s="64"/>
      <c r="B7" s="65"/>
      <c r="C7" s="200" t="s">
        <v>167</v>
      </c>
      <c r="D7" s="200" t="s">
        <v>167</v>
      </c>
      <c r="E7" s="200" t="s">
        <v>168</v>
      </c>
      <c r="F7" s="67"/>
      <c r="G7" s="69"/>
    </row>
    <row r="8" spans="1:7" s="68" customFormat="1" ht="15.5">
      <c r="A8" s="64"/>
      <c r="B8" s="65" t="s">
        <v>108</v>
      </c>
      <c r="C8" s="379" t="s">
        <v>112</v>
      </c>
      <c r="D8" s="380"/>
      <c r="E8" s="381"/>
      <c r="F8" s="67"/>
    </row>
    <row r="9" spans="1:7" s="68" customFormat="1" ht="31">
      <c r="A9" s="63">
        <v>1</v>
      </c>
      <c r="B9" s="134" t="s">
        <v>169</v>
      </c>
      <c r="C9" s="342">
        <v>26994425.190063238</v>
      </c>
      <c r="D9" s="71">
        <v>26812529.315171998</v>
      </c>
      <c r="E9" s="71">
        <f>E10</f>
        <v>2159554.0152050592</v>
      </c>
      <c r="F9" s="67"/>
    </row>
    <row r="10" spans="1:7" s="68" customFormat="1" ht="15" customHeight="1">
      <c r="A10" s="63">
        <v>2</v>
      </c>
      <c r="B10" s="72" t="s">
        <v>170</v>
      </c>
      <c r="C10" s="341">
        <v>26994425.190063238</v>
      </c>
      <c r="D10" s="73">
        <v>26812529.315171998</v>
      </c>
      <c r="E10" s="73">
        <f>+C10*8%</f>
        <v>2159554.0152050592</v>
      </c>
      <c r="F10" s="74"/>
    </row>
    <row r="11" spans="1:7" s="68" customFormat="1" ht="15" customHeight="1">
      <c r="A11" s="63">
        <v>3</v>
      </c>
      <c r="B11" s="72" t="s">
        <v>171</v>
      </c>
      <c r="C11" s="340" t="s">
        <v>116</v>
      </c>
      <c r="D11" s="75"/>
      <c r="E11" s="75" t="s">
        <v>116</v>
      </c>
      <c r="F11" s="67"/>
    </row>
    <row r="12" spans="1:7" s="68" customFormat="1" ht="15" customHeight="1">
      <c r="A12" s="63">
        <v>4</v>
      </c>
      <c r="B12" s="76" t="s">
        <v>172</v>
      </c>
      <c r="C12" s="212" t="s">
        <v>116</v>
      </c>
      <c r="D12" s="46"/>
      <c r="E12" s="46" t="s">
        <v>116</v>
      </c>
      <c r="F12" s="67"/>
    </row>
    <row r="13" spans="1:7" s="68" customFormat="1" ht="15" customHeight="1">
      <c r="A13" s="63">
        <v>5</v>
      </c>
      <c r="B13" s="76" t="s">
        <v>173</v>
      </c>
      <c r="C13" s="212" t="s">
        <v>116</v>
      </c>
      <c r="D13" s="46"/>
      <c r="E13" s="46" t="s">
        <v>116</v>
      </c>
      <c r="F13" s="67"/>
    </row>
    <row r="14" spans="1:7" s="68" customFormat="1" ht="15" customHeight="1">
      <c r="A14" s="63">
        <v>6</v>
      </c>
      <c r="B14" s="134" t="s">
        <v>174</v>
      </c>
      <c r="C14" s="342">
        <v>1147910.3396672641</v>
      </c>
      <c r="D14" s="71">
        <v>1043466.892853</v>
      </c>
      <c r="E14" s="71">
        <f>C14*8%</f>
        <v>91832.827173381127</v>
      </c>
      <c r="F14" s="67"/>
    </row>
    <row r="15" spans="1:7" s="68" customFormat="1" ht="37.5" customHeight="1">
      <c r="A15" s="63">
        <v>7</v>
      </c>
      <c r="B15" s="76" t="s">
        <v>175</v>
      </c>
      <c r="C15" s="212" t="s">
        <v>116</v>
      </c>
      <c r="D15" s="46"/>
      <c r="E15" s="46" t="s">
        <v>116</v>
      </c>
      <c r="F15" s="67"/>
    </row>
    <row r="16" spans="1:7" s="68" customFormat="1" ht="15" customHeight="1">
      <c r="A16" s="63">
        <v>8</v>
      </c>
      <c r="B16" s="76" t="s">
        <v>176</v>
      </c>
      <c r="C16" s="212" t="s">
        <v>116</v>
      </c>
      <c r="D16" s="46"/>
      <c r="E16" s="46" t="s">
        <v>116</v>
      </c>
      <c r="F16" s="67"/>
    </row>
    <row r="17" spans="1:6" s="68" customFormat="1" ht="15" customHeight="1">
      <c r="A17" s="63">
        <v>9</v>
      </c>
      <c r="B17" s="76" t="s">
        <v>177</v>
      </c>
      <c r="C17" s="212" t="s">
        <v>116</v>
      </c>
      <c r="D17" s="46"/>
      <c r="E17" s="46" t="s">
        <v>116</v>
      </c>
      <c r="F17" s="67"/>
    </row>
    <row r="18" spans="1:6" s="68" customFormat="1" ht="15" customHeight="1">
      <c r="A18" s="63">
        <v>10</v>
      </c>
      <c r="B18" s="46" t="s">
        <v>178</v>
      </c>
      <c r="C18" s="212" t="s">
        <v>116</v>
      </c>
      <c r="D18" s="46"/>
      <c r="E18" s="46" t="s">
        <v>116</v>
      </c>
      <c r="F18" s="67"/>
    </row>
    <row r="19" spans="1:6" s="68" customFormat="1" ht="31">
      <c r="A19" s="63">
        <v>11</v>
      </c>
      <c r="B19" s="46" t="s">
        <v>179</v>
      </c>
      <c r="C19" s="212" t="s">
        <v>116</v>
      </c>
      <c r="D19" s="46"/>
      <c r="E19" s="46" t="s">
        <v>116</v>
      </c>
      <c r="F19" s="67"/>
    </row>
    <row r="20" spans="1:6" s="68" customFormat="1" ht="15" customHeight="1">
      <c r="A20" s="63">
        <v>12</v>
      </c>
      <c r="B20" s="52" t="s">
        <v>180</v>
      </c>
      <c r="C20" s="224" t="s">
        <v>116</v>
      </c>
      <c r="D20" s="52"/>
      <c r="E20" s="52" t="s">
        <v>116</v>
      </c>
      <c r="F20" s="67"/>
    </row>
    <row r="21" spans="1:6" ht="15" customHeight="1">
      <c r="A21" s="63">
        <v>13</v>
      </c>
      <c r="B21" s="52" t="s">
        <v>181</v>
      </c>
      <c r="C21" s="224" t="s">
        <v>116</v>
      </c>
      <c r="D21" s="52"/>
      <c r="E21" s="52" t="s">
        <v>116</v>
      </c>
      <c r="F21" s="67"/>
    </row>
    <row r="22" spans="1:6" ht="15" customHeight="1">
      <c r="A22" s="63">
        <v>14</v>
      </c>
      <c r="B22" s="52" t="s">
        <v>182</v>
      </c>
      <c r="C22" s="224" t="s">
        <v>116</v>
      </c>
      <c r="D22" s="52"/>
      <c r="E22" s="52" t="s">
        <v>116</v>
      </c>
      <c r="F22" s="67"/>
    </row>
    <row r="23" spans="1:6" ht="15" customHeight="1">
      <c r="A23" s="63">
        <v>15</v>
      </c>
      <c r="B23" s="46" t="s">
        <v>183</v>
      </c>
      <c r="C23" s="212" t="s">
        <v>116</v>
      </c>
      <c r="D23" s="46"/>
      <c r="E23" s="46" t="s">
        <v>116</v>
      </c>
      <c r="F23" s="67"/>
    </row>
    <row r="24" spans="1:6" ht="15" customHeight="1">
      <c r="A24" s="63">
        <v>16</v>
      </c>
      <c r="B24" s="52" t="s">
        <v>184</v>
      </c>
      <c r="C24" s="224" t="s">
        <v>116</v>
      </c>
      <c r="D24" s="52"/>
      <c r="E24" s="52" t="s">
        <v>116</v>
      </c>
      <c r="F24" s="67"/>
    </row>
    <row r="25" spans="1:6" ht="15" customHeight="1">
      <c r="A25" s="63">
        <v>17</v>
      </c>
      <c r="B25" s="76" t="s">
        <v>185</v>
      </c>
      <c r="C25" s="212" t="s">
        <v>116</v>
      </c>
      <c r="D25" s="46"/>
      <c r="E25" s="46" t="s">
        <v>116</v>
      </c>
      <c r="F25" s="67"/>
    </row>
    <row r="26" spans="1:6" ht="33" customHeight="1">
      <c r="A26" s="63">
        <v>18</v>
      </c>
      <c r="B26" s="76" t="s">
        <v>186</v>
      </c>
      <c r="C26" s="212" t="s">
        <v>116</v>
      </c>
      <c r="D26" s="46"/>
      <c r="E26" s="46" t="s">
        <v>116</v>
      </c>
      <c r="F26" s="67"/>
    </row>
    <row r="27" spans="1:6" ht="15" customHeight="1">
      <c r="A27" s="63">
        <v>19</v>
      </c>
      <c r="B27" s="76" t="s">
        <v>187</v>
      </c>
      <c r="C27" s="212" t="s">
        <v>116</v>
      </c>
      <c r="D27" s="46"/>
      <c r="E27" s="46" t="s">
        <v>116</v>
      </c>
      <c r="F27" s="67"/>
    </row>
    <row r="28" spans="1:6" ht="15" customHeight="1">
      <c r="A28" s="63">
        <v>20</v>
      </c>
      <c r="B28" s="134" t="s">
        <v>188</v>
      </c>
      <c r="C28" s="342">
        <v>5402019.8329875004</v>
      </c>
      <c r="D28" s="71">
        <v>5444648.7539130002</v>
      </c>
      <c r="E28" s="71">
        <f>C28*8%</f>
        <v>432161.58663900004</v>
      </c>
      <c r="F28" s="67"/>
    </row>
    <row r="29" spans="1:6" ht="15" customHeight="1">
      <c r="A29" s="63">
        <v>21</v>
      </c>
      <c r="B29" s="76" t="s">
        <v>189</v>
      </c>
      <c r="C29" s="339" t="s">
        <v>116</v>
      </c>
      <c r="D29" s="77"/>
      <c r="E29" s="77" t="s">
        <v>116</v>
      </c>
      <c r="F29" s="67"/>
    </row>
    <row r="30" spans="1:6" ht="15" customHeight="1">
      <c r="A30" s="63">
        <v>22</v>
      </c>
      <c r="B30" s="76" t="s">
        <v>190</v>
      </c>
      <c r="C30" s="212" t="s">
        <v>116</v>
      </c>
      <c r="D30" s="46"/>
      <c r="E30" s="46" t="s">
        <v>116</v>
      </c>
      <c r="F30" s="67"/>
    </row>
    <row r="31" spans="1:6" ht="15" customHeight="1">
      <c r="A31" s="63">
        <v>23</v>
      </c>
      <c r="B31" s="134" t="s">
        <v>191</v>
      </c>
      <c r="C31" s="342">
        <v>4430117.1144730002</v>
      </c>
      <c r="D31" s="71">
        <v>4324669.2867790004</v>
      </c>
      <c r="E31" s="71">
        <f>C31*8%</f>
        <v>354409.36915784003</v>
      </c>
      <c r="F31" s="67"/>
    </row>
    <row r="32" spans="1:6" ht="15" customHeight="1">
      <c r="A32" s="63">
        <v>24</v>
      </c>
      <c r="B32" s="52" t="s">
        <v>192</v>
      </c>
      <c r="C32" s="338">
        <v>806552.95353249996</v>
      </c>
      <c r="D32" s="78">
        <v>761633.28264800005</v>
      </c>
      <c r="E32" s="78">
        <f>C32*8%</f>
        <v>64524.236282599995</v>
      </c>
      <c r="F32" s="67"/>
    </row>
    <row r="33" spans="1:6" ht="15" customHeight="1">
      <c r="A33" s="63">
        <v>25</v>
      </c>
      <c r="B33" s="52" t="s">
        <v>193</v>
      </c>
      <c r="C33" s="224" t="s">
        <v>116</v>
      </c>
      <c r="D33" s="52"/>
      <c r="E33" s="52" t="s">
        <v>116</v>
      </c>
      <c r="F33" s="67"/>
    </row>
    <row r="34" spans="1:6" ht="15" customHeight="1">
      <c r="A34" s="63">
        <v>26</v>
      </c>
      <c r="B34" s="134" t="s">
        <v>194</v>
      </c>
      <c r="C34" s="342">
        <v>38781025.430723503</v>
      </c>
      <c r="D34" s="71">
        <v>38386947.531364992</v>
      </c>
      <c r="E34" s="71">
        <f>E10+E14+E28+E31+E32</f>
        <v>3102482.0344578805</v>
      </c>
      <c r="F34" s="67"/>
    </row>
    <row r="35" spans="1:6" ht="15" customHeight="1">
      <c r="A35" s="63"/>
      <c r="B35" s="79"/>
      <c r="C35" s="80"/>
      <c r="D35" s="80"/>
      <c r="E35" s="81"/>
      <c r="F35" s="67"/>
    </row>
    <row r="36" spans="1:6" ht="15" customHeight="1">
      <c r="A36" s="81"/>
      <c r="B36" s="81"/>
      <c r="C36" s="81"/>
      <c r="D36" s="81"/>
      <c r="E36" s="81"/>
      <c r="F36" s="67"/>
    </row>
    <row r="38" spans="1:6" ht="15" customHeight="1">
      <c r="E38" s="82"/>
    </row>
    <row r="41" spans="1:6" ht="15" customHeight="1">
      <c r="B41" s="82"/>
    </row>
    <row r="48" spans="1:6" ht="15" customHeight="1">
      <c r="B48" s="82"/>
    </row>
  </sheetData>
  <mergeCells count="1">
    <mergeCell ref="C8:E8"/>
  </mergeCells>
  <pageMargins left="0.7" right="0.7" top="0.75" bottom="0.75" header="0.3" footer="0.3"/>
  <pageSetup scale="76" orientation="landscape" r:id="rId1"/>
  <headerFooter>
    <oddHeader>&amp;L&amp;"Calibri"&amp;10&amp;K000000Confidential&amp;1#</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G218"/>
  <sheetViews>
    <sheetView showGridLines="0" zoomScale="60" zoomScaleNormal="60" workbookViewId="0">
      <pane ySplit="7" topLeftCell="A8" activePane="bottomLeft" state="frozen"/>
      <selection pane="bottomLeft" activeCell="B7" sqref="B7"/>
    </sheetView>
  </sheetViews>
  <sheetFormatPr baseColWidth="10" defaultColWidth="17.26953125" defaultRowHeight="15.5" zeroHeight="1"/>
  <cols>
    <col min="1" max="1" width="7.7265625" style="31" customWidth="1"/>
    <col min="2" max="2" width="105.453125" style="32" customWidth="1"/>
    <col min="3" max="3" width="21.26953125" style="118" customWidth="1"/>
    <col min="4" max="4" width="32.26953125" style="118" customWidth="1"/>
    <col min="5" max="16334" width="8.453125" style="31" customWidth="1"/>
    <col min="16335" max="16335" width="19.81640625" style="31" customWidth="1"/>
    <col min="16336" max="16384" width="17.26953125" style="31"/>
  </cols>
  <sheetData>
    <row r="1" spans="1:5" s="58" customFormat="1" ht="20.25" customHeight="1">
      <c r="B1" s="24"/>
      <c r="C1" s="25"/>
      <c r="E1" s="60"/>
    </row>
    <row r="2" spans="1:5" s="58" customFormat="1" ht="20.25" customHeight="1">
      <c r="B2" s="24"/>
      <c r="C2" s="25"/>
      <c r="E2" s="60"/>
    </row>
    <row r="3" spans="1:5" ht="20.149999999999999" customHeight="1"/>
    <row r="4" spans="1:5" ht="20.149999999999999" customHeight="1">
      <c r="E4"/>
    </row>
    <row r="5" spans="1:5" s="33" customFormat="1" ht="20">
      <c r="B5" s="34" t="s">
        <v>195</v>
      </c>
      <c r="C5" s="38"/>
      <c r="D5" s="119"/>
    </row>
    <row r="6" spans="1:5" s="39" customFormat="1" ht="15" customHeight="1">
      <c r="A6" s="36"/>
      <c r="B6" s="37"/>
      <c r="C6" s="383" t="s">
        <v>1</v>
      </c>
      <c r="D6" s="384"/>
    </row>
    <row r="7" spans="1:5" s="39" customFormat="1" ht="71" customHeight="1">
      <c r="A7" s="101"/>
      <c r="B7" s="201" t="s">
        <v>108</v>
      </c>
      <c r="C7" s="41" t="s">
        <v>196</v>
      </c>
      <c r="D7" s="110" t="s">
        <v>197</v>
      </c>
    </row>
    <row r="8" spans="1:5" s="39" customFormat="1">
      <c r="A8" s="101"/>
      <c r="B8" s="89" t="s">
        <v>198</v>
      </c>
      <c r="C8" s="42"/>
      <c r="D8" s="42"/>
    </row>
    <row r="9" spans="1:5" s="39" customFormat="1" ht="31">
      <c r="A9" s="36">
        <v>1</v>
      </c>
      <c r="B9" s="44" t="s">
        <v>199</v>
      </c>
      <c r="C9" s="296">
        <v>891302.88169099996</v>
      </c>
      <c r="D9" s="136" t="s">
        <v>200</v>
      </c>
    </row>
    <row r="10" spans="1:5" s="39" customFormat="1">
      <c r="A10" s="36">
        <v>2</v>
      </c>
      <c r="B10" s="44" t="s">
        <v>201</v>
      </c>
      <c r="C10" s="296">
        <v>218017.44352999999</v>
      </c>
      <c r="D10" s="112"/>
    </row>
    <row r="11" spans="1:5" s="39" customFormat="1">
      <c r="A11" s="36">
        <v>3</v>
      </c>
      <c r="B11" s="44" t="s">
        <v>202</v>
      </c>
      <c r="C11" s="296">
        <v>3059197.8007479999</v>
      </c>
      <c r="D11" s="112"/>
    </row>
    <row r="12" spans="1:5" s="39" customFormat="1" ht="31">
      <c r="A12" s="36">
        <v>4</v>
      </c>
      <c r="B12" s="44" t="s">
        <v>203</v>
      </c>
      <c r="C12" s="296">
        <v>0</v>
      </c>
      <c r="D12" s="112"/>
    </row>
    <row r="13" spans="1:5" s="39" customFormat="1" ht="31">
      <c r="A13" s="36">
        <v>5</v>
      </c>
      <c r="B13" s="44" t="s">
        <v>204</v>
      </c>
      <c r="C13" s="296">
        <v>101421.14689035001</v>
      </c>
      <c r="D13" s="112"/>
    </row>
    <row r="14" spans="1:5" s="39" customFormat="1">
      <c r="A14" s="36">
        <v>6</v>
      </c>
      <c r="B14" s="111" t="s">
        <v>205</v>
      </c>
      <c r="C14" s="311">
        <v>4269939.2728593498</v>
      </c>
      <c r="D14" s="112"/>
    </row>
    <row r="15" spans="1:5" s="39" customFormat="1">
      <c r="A15" s="36"/>
      <c r="B15" s="89" t="s">
        <v>206</v>
      </c>
      <c r="C15" s="43"/>
      <c r="D15" s="115"/>
    </row>
    <row r="16" spans="1:5" s="39" customFormat="1">
      <c r="A16" s="36">
        <v>7</v>
      </c>
      <c r="B16" s="237" t="s">
        <v>207</v>
      </c>
      <c r="C16" s="312"/>
      <c r="D16" s="239"/>
    </row>
    <row r="17" spans="1:5 16334:16335" s="39" customFormat="1">
      <c r="A17" s="36">
        <v>8</v>
      </c>
      <c r="B17" s="44" t="s">
        <v>208</v>
      </c>
      <c r="C17" s="310" t="s">
        <v>209</v>
      </c>
      <c r="D17" s="136" t="s">
        <v>210</v>
      </c>
    </row>
    <row r="18" spans="1:5 16334:16335" s="39" customFormat="1" ht="31">
      <c r="A18" s="36">
        <v>9</v>
      </c>
      <c r="B18" s="44" t="s">
        <v>211</v>
      </c>
      <c r="C18" s="296">
        <v>14147.705056199999</v>
      </c>
      <c r="D18" s="136" t="s">
        <v>212</v>
      </c>
    </row>
    <row r="19" spans="1:5 16334:16335" s="39" customFormat="1" ht="31">
      <c r="A19" s="36">
        <v>10</v>
      </c>
      <c r="B19" s="44" t="s">
        <v>213</v>
      </c>
      <c r="C19" s="296">
        <v>1546.4484616499999</v>
      </c>
      <c r="D19" s="112"/>
    </row>
    <row r="20" spans="1:5 16334:16335" s="39" customFormat="1">
      <c r="A20" s="36">
        <v>11</v>
      </c>
      <c r="B20" s="44" t="s">
        <v>214</v>
      </c>
      <c r="C20" s="296">
        <v>2045.5857533999999</v>
      </c>
      <c r="D20" s="112"/>
    </row>
    <row r="21" spans="1:5 16334:16335" s="39" customFormat="1">
      <c r="A21" s="36">
        <v>12</v>
      </c>
      <c r="B21" s="44" t="s">
        <v>215</v>
      </c>
      <c r="C21" s="310">
        <v>0</v>
      </c>
      <c r="D21" s="112"/>
      <c r="E21" s="48"/>
    </row>
    <row r="22" spans="1:5 16334:16335" s="39" customFormat="1">
      <c r="A22" s="36">
        <v>13</v>
      </c>
      <c r="B22" s="44" t="s">
        <v>216</v>
      </c>
      <c r="C22" s="310">
        <v>0</v>
      </c>
      <c r="D22" s="112"/>
    </row>
    <row r="23" spans="1:5 16334:16335" s="39" customFormat="1" ht="31">
      <c r="A23" s="36">
        <v>14</v>
      </c>
      <c r="B23" s="44" t="s">
        <v>217</v>
      </c>
      <c r="C23" s="296">
        <v>4205.0943852</v>
      </c>
      <c r="D23" s="112"/>
    </row>
    <row r="24" spans="1:5 16334:16335" s="39" customFormat="1">
      <c r="A24" s="36">
        <v>15</v>
      </c>
      <c r="B24" s="44" t="s">
        <v>218</v>
      </c>
      <c r="C24" s="296">
        <v>0</v>
      </c>
      <c r="D24" s="112"/>
    </row>
    <row r="25" spans="1:5 16334:16335" s="39" customFormat="1" ht="31">
      <c r="A25" s="36">
        <v>16</v>
      </c>
      <c r="B25" s="44" t="s">
        <v>219</v>
      </c>
      <c r="C25" s="296">
        <v>0</v>
      </c>
      <c r="D25" s="112"/>
    </row>
    <row r="26" spans="1:5 16334:16335" s="39" customFormat="1">
      <c r="A26" s="36">
        <v>17</v>
      </c>
      <c r="B26" s="237" t="s">
        <v>220</v>
      </c>
      <c r="C26" s="140"/>
      <c r="D26" s="113"/>
    </row>
    <row r="27" spans="1:5 16334:16335" s="39" customFormat="1" ht="46.5">
      <c r="A27" s="36">
        <v>18</v>
      </c>
      <c r="B27" s="44" t="s">
        <v>221</v>
      </c>
      <c r="C27" s="309">
        <v>0</v>
      </c>
      <c r="D27" s="112"/>
    </row>
    <row r="28" spans="1:5 16334:16335" s="39" customFormat="1" ht="31">
      <c r="A28" s="36">
        <v>19</v>
      </c>
      <c r="B28" s="44" t="s">
        <v>222</v>
      </c>
      <c r="C28" s="309">
        <v>0</v>
      </c>
      <c r="D28" s="112"/>
    </row>
    <row r="29" spans="1:5 16334:16335" s="39" customFormat="1" ht="31">
      <c r="A29" s="36">
        <v>20</v>
      </c>
      <c r="B29" s="44" t="s">
        <v>223</v>
      </c>
      <c r="C29" s="309">
        <v>0</v>
      </c>
      <c r="D29" s="136" t="s">
        <v>224</v>
      </c>
      <c r="XDF29" s="49"/>
      <c r="XDG29" s="50"/>
    </row>
    <row r="30" spans="1:5 16334:16335" s="39" customFormat="1" ht="31">
      <c r="A30" s="36">
        <v>21</v>
      </c>
      <c r="B30" s="44" t="s">
        <v>225</v>
      </c>
      <c r="C30" s="309">
        <v>0</v>
      </c>
      <c r="D30" s="112"/>
      <c r="XDG30" s="50"/>
    </row>
    <row r="31" spans="1:5 16334:16335" s="39" customFormat="1">
      <c r="A31" s="36">
        <v>22</v>
      </c>
      <c r="B31" s="44" t="s">
        <v>226</v>
      </c>
      <c r="C31" s="309">
        <v>0</v>
      </c>
      <c r="D31" s="112"/>
      <c r="XDG31" s="50"/>
    </row>
    <row r="32" spans="1:5 16334:16335" s="39" customFormat="1" ht="31">
      <c r="A32" s="36">
        <v>23</v>
      </c>
      <c r="B32" s="203" t="s">
        <v>227</v>
      </c>
      <c r="C32" s="309">
        <v>0</v>
      </c>
      <c r="D32" s="112"/>
      <c r="E32" s="51"/>
      <c r="XDG32" s="50"/>
    </row>
    <row r="33" spans="1:5 16334:16335" s="39" customFormat="1">
      <c r="A33" s="36">
        <v>24</v>
      </c>
      <c r="B33" s="203" t="s">
        <v>228</v>
      </c>
      <c r="C33" s="309">
        <v>0</v>
      </c>
      <c r="D33" s="112"/>
      <c r="E33" s="48"/>
      <c r="XDG33" s="50"/>
    </row>
    <row r="34" spans="1:5 16334:16335" s="39" customFormat="1">
      <c r="A34" s="36">
        <v>25</v>
      </c>
      <c r="B34" s="203" t="s">
        <v>229</v>
      </c>
      <c r="C34" s="309">
        <v>0</v>
      </c>
      <c r="D34" s="112"/>
      <c r="XDG34" s="50"/>
    </row>
    <row r="35" spans="1:5 16334:16335" s="39" customFormat="1">
      <c r="A35" s="36">
        <v>26</v>
      </c>
      <c r="B35" s="237" t="s">
        <v>230</v>
      </c>
      <c r="C35" s="140"/>
      <c r="D35" s="113"/>
      <c r="E35" s="382"/>
      <c r="XDF35" s="49"/>
      <c r="XDG35" s="50"/>
    </row>
    <row r="36" spans="1:5 16334:16335" s="39" customFormat="1" ht="31">
      <c r="A36" s="36">
        <v>27</v>
      </c>
      <c r="B36" s="44" t="s">
        <v>231</v>
      </c>
      <c r="C36" s="135">
        <v>0</v>
      </c>
      <c r="D36" s="112"/>
      <c r="E36" s="382"/>
      <c r="XDG36" s="50"/>
    </row>
    <row r="37" spans="1:5 16334:16335" s="39" customFormat="1">
      <c r="A37" s="36">
        <v>28</v>
      </c>
      <c r="B37" s="111" t="s">
        <v>232</v>
      </c>
      <c r="C37" s="137">
        <v>21944.833656449999</v>
      </c>
      <c r="D37" s="114"/>
      <c r="E37" s="382"/>
      <c r="XDG37" s="50"/>
    </row>
    <row r="38" spans="1:5 16334:16335" s="39" customFormat="1">
      <c r="A38" s="36">
        <v>29</v>
      </c>
      <c r="B38" s="111" t="s">
        <v>233</v>
      </c>
      <c r="C38" s="137">
        <v>4247994.4392029</v>
      </c>
      <c r="D38" s="114"/>
      <c r="E38" s="382"/>
      <c r="XDG38" s="50"/>
    </row>
    <row r="39" spans="1:5 16334:16335" s="39" customFormat="1">
      <c r="A39" s="36"/>
      <c r="B39" s="89" t="s">
        <v>234</v>
      </c>
      <c r="C39" s="43"/>
      <c r="D39" s="115"/>
      <c r="E39" s="54"/>
      <c r="XDG39" s="50"/>
    </row>
    <row r="40" spans="1:5 16334:16335" s="39" customFormat="1" ht="31">
      <c r="A40" s="36">
        <v>30</v>
      </c>
      <c r="B40" s="112" t="s">
        <v>235</v>
      </c>
      <c r="C40" s="135">
        <v>750898.74287700001</v>
      </c>
      <c r="D40" s="136" t="s">
        <v>236</v>
      </c>
      <c r="E40" s="54"/>
      <c r="XDF40" s="49"/>
      <c r="XDG40" s="50"/>
    </row>
    <row r="41" spans="1:5 16334:16335" s="39" customFormat="1">
      <c r="A41" s="36">
        <v>31</v>
      </c>
      <c r="B41" s="204" t="s">
        <v>237</v>
      </c>
      <c r="C41" s="140"/>
      <c r="D41" s="113"/>
      <c r="E41" s="54"/>
      <c r="XDG41" s="50"/>
    </row>
    <row r="42" spans="1:5 16334:16335" s="39" customFormat="1">
      <c r="A42" s="36">
        <v>32</v>
      </c>
      <c r="B42" s="202" t="s">
        <v>238</v>
      </c>
      <c r="C42" s="135">
        <v>556993.61572200002</v>
      </c>
      <c r="D42" s="112"/>
      <c r="E42" s="54"/>
      <c r="XDG42" s="50"/>
    </row>
    <row r="43" spans="1:5 16334:16335" s="39" customFormat="1" ht="15" customHeight="1">
      <c r="A43" s="36">
        <v>33</v>
      </c>
      <c r="B43" s="113" t="s">
        <v>239</v>
      </c>
      <c r="C43" s="140"/>
      <c r="D43" s="113"/>
      <c r="E43" s="54"/>
      <c r="XDG43" s="50"/>
    </row>
    <row r="44" spans="1:5 16334:16335" s="39" customFormat="1" ht="31">
      <c r="A44" s="36">
        <v>34</v>
      </c>
      <c r="B44" s="113" t="s">
        <v>240</v>
      </c>
      <c r="C44" s="140"/>
      <c r="D44" s="113"/>
      <c r="E44" s="54"/>
      <c r="XDF44" s="49"/>
      <c r="XDG44" s="50"/>
    </row>
    <row r="45" spans="1:5 16334:16335" s="39" customFormat="1">
      <c r="A45" s="36">
        <v>35</v>
      </c>
      <c r="B45" s="133" t="s">
        <v>241</v>
      </c>
      <c r="C45" s="140"/>
      <c r="D45" s="113"/>
      <c r="E45" s="54"/>
      <c r="XDG45" s="50"/>
    </row>
    <row r="46" spans="1:5 16334:16335" s="39" customFormat="1">
      <c r="A46" s="36">
        <v>36</v>
      </c>
      <c r="B46" s="112" t="s">
        <v>242</v>
      </c>
      <c r="C46" s="135">
        <v>750898.74287700001</v>
      </c>
      <c r="D46" s="112"/>
      <c r="E46" s="56"/>
      <c r="XDG46" s="50"/>
    </row>
    <row r="47" spans="1:5 16334:16335" s="39" customFormat="1">
      <c r="A47" s="36"/>
      <c r="B47" s="89" t="s">
        <v>243</v>
      </c>
      <c r="C47" s="43"/>
      <c r="D47" s="115"/>
      <c r="XDG47" s="50"/>
    </row>
    <row r="48" spans="1:5 16334:16335" s="39" customFormat="1">
      <c r="A48" s="36">
        <v>37</v>
      </c>
      <c r="B48" s="145" t="s">
        <v>244</v>
      </c>
      <c r="C48" s="146"/>
      <c r="D48" s="145"/>
    </row>
    <row r="49" spans="1:4" s="39" customFormat="1">
      <c r="A49" s="36">
        <v>38</v>
      </c>
      <c r="B49" s="145" t="s">
        <v>245</v>
      </c>
      <c r="C49" s="146"/>
      <c r="D49" s="145"/>
    </row>
    <row r="50" spans="1:4" s="39" customFormat="1" ht="46.5">
      <c r="A50" s="36">
        <v>39</v>
      </c>
      <c r="B50" s="112" t="s">
        <v>246</v>
      </c>
      <c r="C50" s="135">
        <v>0</v>
      </c>
      <c r="D50" s="112"/>
    </row>
    <row r="51" spans="1:4" s="39" customFormat="1" ht="31">
      <c r="A51" s="36">
        <v>40</v>
      </c>
      <c r="B51" s="112" t="s">
        <v>247</v>
      </c>
      <c r="C51" s="135">
        <v>0</v>
      </c>
      <c r="D51" s="112"/>
    </row>
    <row r="52" spans="1:4" s="39" customFormat="1">
      <c r="A52" s="36">
        <v>41</v>
      </c>
      <c r="B52" s="113" t="s">
        <v>230</v>
      </c>
      <c r="C52" s="140"/>
      <c r="D52" s="113"/>
    </row>
    <row r="53" spans="1:4" s="39" customFormat="1" ht="31">
      <c r="A53" s="36">
        <v>42</v>
      </c>
      <c r="B53" s="112" t="s">
        <v>248</v>
      </c>
      <c r="C53" s="135">
        <v>0</v>
      </c>
      <c r="D53" s="112"/>
    </row>
    <row r="54" spans="1:4" s="39" customFormat="1">
      <c r="A54" s="36">
        <v>43</v>
      </c>
      <c r="B54" s="114" t="s">
        <v>249</v>
      </c>
      <c r="C54" s="137">
        <v>0</v>
      </c>
      <c r="D54" s="112"/>
    </row>
    <row r="55" spans="1:4" s="39" customFormat="1">
      <c r="A55" s="36">
        <v>44</v>
      </c>
      <c r="B55" s="114" t="s">
        <v>250</v>
      </c>
      <c r="C55" s="137">
        <v>750898.74287700001</v>
      </c>
      <c r="D55" s="112"/>
    </row>
    <row r="56" spans="1:4" s="39" customFormat="1">
      <c r="A56" s="36">
        <v>45</v>
      </c>
      <c r="B56" s="114" t="s">
        <v>251</v>
      </c>
      <c r="C56" s="137">
        <v>4998893.1820799001</v>
      </c>
      <c r="D56" s="112"/>
    </row>
    <row r="57" spans="1:4" s="39" customFormat="1">
      <c r="A57" s="36"/>
      <c r="B57" s="89" t="s">
        <v>252</v>
      </c>
      <c r="C57" s="43"/>
      <c r="D57" s="115"/>
    </row>
    <row r="58" spans="1:4" s="39" customFormat="1" ht="31">
      <c r="A58" s="36">
        <v>46</v>
      </c>
      <c r="B58" s="112" t="s">
        <v>253</v>
      </c>
      <c r="C58" s="135">
        <v>1500464.631208</v>
      </c>
      <c r="D58" s="112"/>
    </row>
    <row r="59" spans="1:4" s="39" customFormat="1">
      <c r="A59" s="36">
        <v>47</v>
      </c>
      <c r="B59" s="112" t="s">
        <v>254</v>
      </c>
      <c r="C59" s="135">
        <v>0</v>
      </c>
      <c r="D59" s="112"/>
    </row>
    <row r="60" spans="1:4" s="39" customFormat="1" ht="31">
      <c r="A60" s="36">
        <v>48</v>
      </c>
      <c r="B60" s="112" t="s">
        <v>255</v>
      </c>
      <c r="C60" s="135" t="s">
        <v>209</v>
      </c>
      <c r="D60" s="112"/>
    </row>
    <row r="61" spans="1:4" s="39" customFormat="1">
      <c r="A61" s="36">
        <v>49</v>
      </c>
      <c r="B61" s="202" t="s">
        <v>241</v>
      </c>
      <c r="C61" s="135" t="s">
        <v>209</v>
      </c>
      <c r="D61" s="112"/>
    </row>
    <row r="62" spans="1:4" s="39" customFormat="1">
      <c r="A62" s="36">
        <v>50</v>
      </c>
      <c r="B62" s="112" t="s">
        <v>256</v>
      </c>
      <c r="C62" s="135">
        <v>293000</v>
      </c>
      <c r="D62" s="112"/>
    </row>
    <row r="63" spans="1:4" s="39" customFormat="1">
      <c r="A63" s="36">
        <v>51</v>
      </c>
      <c r="B63" s="114" t="s">
        <v>257</v>
      </c>
      <c r="C63" s="137">
        <v>1793464.631208</v>
      </c>
      <c r="D63" s="112"/>
    </row>
    <row r="64" spans="1:4" s="39" customFormat="1">
      <c r="A64" s="36"/>
      <c r="B64" s="89" t="s">
        <v>258</v>
      </c>
      <c r="C64" s="43"/>
      <c r="D64" s="115"/>
    </row>
    <row r="65" spans="1:4" s="39" customFormat="1">
      <c r="A65" s="36">
        <v>52</v>
      </c>
      <c r="B65" s="113" t="s">
        <v>259</v>
      </c>
      <c r="C65" s="140"/>
      <c r="D65" s="113"/>
    </row>
    <row r="66" spans="1:4" s="39" customFormat="1">
      <c r="A66" s="36">
        <v>53</v>
      </c>
      <c r="B66" s="113" t="s">
        <v>260</v>
      </c>
      <c r="C66" s="140"/>
      <c r="D66" s="113"/>
    </row>
    <row r="67" spans="1:4" s="39" customFormat="1" ht="46.5">
      <c r="A67" s="36">
        <v>54</v>
      </c>
      <c r="B67" s="112" t="s">
        <v>261</v>
      </c>
      <c r="C67" s="137" t="s">
        <v>209</v>
      </c>
      <c r="D67" s="112"/>
    </row>
    <row r="68" spans="1:4" s="39" customFormat="1" ht="46.5">
      <c r="A68" s="205" t="s">
        <v>262</v>
      </c>
      <c r="B68" s="112" t="s">
        <v>263</v>
      </c>
      <c r="C68" s="137" t="s">
        <v>209</v>
      </c>
      <c r="D68" s="112"/>
    </row>
    <row r="69" spans="1:4" s="39" customFormat="1" ht="47.25" customHeight="1">
      <c r="A69" s="36">
        <v>55</v>
      </c>
      <c r="B69" s="112" t="s">
        <v>264</v>
      </c>
      <c r="C69" s="137" t="s">
        <v>209</v>
      </c>
      <c r="D69" s="112"/>
    </row>
    <row r="70" spans="1:4" s="39" customFormat="1">
      <c r="A70" s="36">
        <v>56</v>
      </c>
      <c r="B70" s="113" t="s">
        <v>230</v>
      </c>
      <c r="C70" s="140"/>
      <c r="D70" s="113"/>
    </row>
    <row r="71" spans="1:4" s="39" customFormat="1">
      <c r="A71" s="36">
        <v>57</v>
      </c>
      <c r="B71" s="114" t="s">
        <v>265</v>
      </c>
      <c r="C71" s="142">
        <v>0</v>
      </c>
      <c r="D71" s="112"/>
    </row>
    <row r="72" spans="1:4" s="39" customFormat="1">
      <c r="A72" s="36">
        <v>58</v>
      </c>
      <c r="B72" s="114" t="s">
        <v>266</v>
      </c>
      <c r="C72" s="137">
        <v>1793464.631208</v>
      </c>
      <c r="D72" s="112"/>
    </row>
    <row r="73" spans="1:4" s="39" customFormat="1">
      <c r="A73" s="36">
        <v>59</v>
      </c>
      <c r="B73" s="114" t="s">
        <v>267</v>
      </c>
      <c r="C73" s="137">
        <v>6792357.8132878998</v>
      </c>
      <c r="D73" s="112"/>
    </row>
    <row r="74" spans="1:4" s="39" customFormat="1">
      <c r="A74" s="36">
        <v>60</v>
      </c>
      <c r="B74" s="114" t="s">
        <v>268</v>
      </c>
      <c r="C74" s="137">
        <v>38781025.430724002</v>
      </c>
      <c r="D74" s="112"/>
    </row>
    <row r="75" spans="1:4" s="39" customFormat="1">
      <c r="A75" s="36"/>
      <c r="B75" s="134" t="s">
        <v>269</v>
      </c>
      <c r="C75" s="43"/>
      <c r="D75" s="115"/>
    </row>
    <row r="76" spans="1:4" s="39" customFormat="1">
      <c r="A76" s="36">
        <v>61</v>
      </c>
      <c r="B76" s="114" t="s">
        <v>270</v>
      </c>
      <c r="C76" s="143">
        <v>0.10953796069140181</v>
      </c>
      <c r="D76" s="112"/>
    </row>
    <row r="77" spans="1:4" s="39" customFormat="1">
      <c r="A77" s="36">
        <v>62</v>
      </c>
      <c r="B77" s="114" t="s">
        <v>271</v>
      </c>
      <c r="C77" s="143">
        <v>0.12890049003499432</v>
      </c>
      <c r="D77" s="112"/>
    </row>
    <row r="78" spans="1:4" s="39" customFormat="1">
      <c r="A78" s="36">
        <v>63</v>
      </c>
      <c r="B78" s="114" t="s">
        <v>272</v>
      </c>
      <c r="C78" s="143">
        <v>0.17514642116468382</v>
      </c>
      <c r="D78" s="112"/>
    </row>
    <row r="79" spans="1:4" s="39" customFormat="1" ht="31">
      <c r="A79" s="36">
        <v>64</v>
      </c>
      <c r="B79" s="114" t="s">
        <v>273</v>
      </c>
      <c r="C79" s="143">
        <v>1.6250000000000001E-2</v>
      </c>
      <c r="D79" s="112"/>
    </row>
    <row r="80" spans="1:4" s="39" customFormat="1">
      <c r="A80" s="36">
        <v>65</v>
      </c>
      <c r="B80" s="202" t="s">
        <v>274</v>
      </c>
      <c r="C80" s="144">
        <v>1.2500000000000001E-2</v>
      </c>
      <c r="D80" s="112"/>
    </row>
    <row r="81" spans="1:4" s="39" customFormat="1">
      <c r="A81" s="36">
        <v>66</v>
      </c>
      <c r="B81" s="202" t="s">
        <v>275</v>
      </c>
      <c r="C81" s="308">
        <v>0</v>
      </c>
      <c r="D81" s="112"/>
    </row>
    <row r="82" spans="1:4" s="39" customFormat="1">
      <c r="A82" s="36">
        <v>67</v>
      </c>
      <c r="B82" s="202" t="s">
        <v>276</v>
      </c>
      <c r="C82" s="144">
        <v>3.7499999999999999E-3</v>
      </c>
      <c r="D82" s="112"/>
    </row>
    <row r="83" spans="1:4" s="39" customFormat="1" ht="31">
      <c r="A83" s="36">
        <v>68</v>
      </c>
      <c r="B83" s="114" t="s">
        <v>277</v>
      </c>
      <c r="C83" s="143">
        <v>6.454E-2</v>
      </c>
      <c r="D83" s="112"/>
    </row>
    <row r="84" spans="1:4" s="39" customFormat="1">
      <c r="A84" s="36"/>
      <c r="B84" s="113" t="s">
        <v>278</v>
      </c>
      <c r="C84" s="140"/>
      <c r="D84" s="113"/>
    </row>
    <row r="85" spans="1:4" s="39" customFormat="1">
      <c r="A85" s="36">
        <v>69</v>
      </c>
      <c r="B85" s="112" t="s">
        <v>279</v>
      </c>
      <c r="C85" s="144">
        <v>4.8750000000000002E-2</v>
      </c>
      <c r="D85" s="112"/>
    </row>
    <row r="86" spans="1:4" s="39" customFormat="1">
      <c r="A86" s="36">
        <v>70</v>
      </c>
      <c r="B86" s="112" t="s">
        <v>280</v>
      </c>
      <c r="C86" s="144">
        <v>6.3750000000000001E-2</v>
      </c>
      <c r="D86" s="112"/>
    </row>
    <row r="87" spans="1:4" s="39" customFormat="1">
      <c r="A87" s="36">
        <v>71</v>
      </c>
      <c r="B87" s="112" t="s">
        <v>281</v>
      </c>
      <c r="C87" s="144">
        <v>8.3750000000000005E-2</v>
      </c>
      <c r="D87" s="112"/>
    </row>
    <row r="88" spans="1:4" s="39" customFormat="1">
      <c r="A88" s="36"/>
      <c r="B88" s="134" t="s">
        <v>282</v>
      </c>
      <c r="C88" s="43"/>
      <c r="D88" s="115"/>
    </row>
    <row r="89" spans="1:4" s="39" customFormat="1">
      <c r="A89" s="36">
        <v>72</v>
      </c>
      <c r="B89" s="112" t="s">
        <v>283</v>
      </c>
      <c r="C89" s="137" t="s">
        <v>209</v>
      </c>
      <c r="D89" s="112"/>
    </row>
    <row r="90" spans="1:4" s="39" customFormat="1">
      <c r="A90" s="36">
        <v>73</v>
      </c>
      <c r="B90" s="112" t="s">
        <v>284</v>
      </c>
      <c r="C90" s="137" t="s">
        <v>209</v>
      </c>
      <c r="D90" s="112"/>
    </row>
    <row r="91" spans="1:4" s="39" customFormat="1">
      <c r="A91" s="36">
        <v>74</v>
      </c>
      <c r="B91" s="112" t="s">
        <v>285</v>
      </c>
      <c r="C91" s="137" t="s">
        <v>209</v>
      </c>
      <c r="D91" s="112"/>
    </row>
    <row r="92" spans="1:4" s="39" customFormat="1" ht="31">
      <c r="A92" s="36">
        <v>75</v>
      </c>
      <c r="B92" s="112" t="s">
        <v>286</v>
      </c>
      <c r="C92" s="137" t="s">
        <v>209</v>
      </c>
      <c r="D92" s="112"/>
    </row>
    <row r="93" spans="1:4" s="39" customFormat="1">
      <c r="A93" s="36"/>
      <c r="B93" s="134" t="s">
        <v>287</v>
      </c>
      <c r="C93" s="43"/>
      <c r="D93" s="115"/>
    </row>
    <row r="94" spans="1:4" s="39" customFormat="1" ht="31">
      <c r="A94" s="36">
        <v>76</v>
      </c>
      <c r="B94" s="112" t="s">
        <v>288</v>
      </c>
      <c r="C94" s="135">
        <v>293000</v>
      </c>
      <c r="D94" s="112"/>
    </row>
    <row r="95" spans="1:4" s="39" customFormat="1">
      <c r="A95" s="36">
        <v>77</v>
      </c>
      <c r="B95" s="112" t="s">
        <v>289</v>
      </c>
      <c r="C95" s="135">
        <v>361861.10604065936</v>
      </c>
      <c r="D95" s="112"/>
    </row>
    <row r="96" spans="1:4" s="39" customFormat="1" ht="31">
      <c r="A96" s="36">
        <v>78</v>
      </c>
      <c r="B96" s="114" t="s">
        <v>290</v>
      </c>
      <c r="C96" s="137" t="s">
        <v>209</v>
      </c>
      <c r="D96" s="112"/>
    </row>
    <row r="97" spans="1:4" s="39" customFormat="1">
      <c r="A97" s="36">
        <v>79</v>
      </c>
      <c r="B97" s="114" t="s">
        <v>291</v>
      </c>
      <c r="C97" s="137" t="s">
        <v>209</v>
      </c>
      <c r="D97" s="112"/>
    </row>
    <row r="98" spans="1:4" s="39" customFormat="1" ht="31">
      <c r="A98" s="36"/>
      <c r="B98" s="134" t="s">
        <v>292</v>
      </c>
      <c r="C98" s="43"/>
      <c r="D98" s="115"/>
    </row>
    <row r="99" spans="1:4" s="39" customFormat="1">
      <c r="A99" s="36">
        <v>80</v>
      </c>
      <c r="B99" s="116" t="s">
        <v>293</v>
      </c>
      <c r="C99" s="140"/>
      <c r="D99" s="113"/>
    </row>
    <row r="100" spans="1:4" s="39" customFormat="1" ht="31">
      <c r="A100" s="36">
        <v>81</v>
      </c>
      <c r="B100" s="116" t="s">
        <v>294</v>
      </c>
      <c r="C100" s="140"/>
      <c r="D100" s="113"/>
    </row>
    <row r="101" spans="1:4" s="39" customFormat="1">
      <c r="A101" s="36">
        <v>82</v>
      </c>
      <c r="B101" s="116" t="s">
        <v>295</v>
      </c>
      <c r="C101" s="140"/>
      <c r="D101" s="113"/>
    </row>
    <row r="102" spans="1:4" s="39" customFormat="1" ht="31">
      <c r="A102" s="36">
        <v>83</v>
      </c>
      <c r="B102" s="116" t="s">
        <v>296</v>
      </c>
      <c r="C102" s="140"/>
      <c r="D102" s="113"/>
    </row>
    <row r="103" spans="1:4" s="39" customFormat="1">
      <c r="A103" s="36">
        <v>84</v>
      </c>
      <c r="B103" s="117" t="s">
        <v>297</v>
      </c>
      <c r="C103" s="137" t="s">
        <v>209</v>
      </c>
      <c r="D103" s="112"/>
    </row>
    <row r="104" spans="1:4" s="39" customFormat="1">
      <c r="A104" s="36">
        <v>85</v>
      </c>
      <c r="B104" s="117" t="s">
        <v>298</v>
      </c>
      <c r="C104" s="137" t="s">
        <v>209</v>
      </c>
      <c r="D104" s="112"/>
    </row>
    <row r="105" spans="1:4" s="39" customFormat="1">
      <c r="A105" s="101"/>
      <c r="B105" s="101"/>
      <c r="C105" s="129"/>
      <c r="D105" s="130"/>
    </row>
    <row r="106" spans="1:4" s="39" customFormat="1">
      <c r="A106" s="101"/>
      <c r="B106" s="101"/>
      <c r="C106" s="129"/>
      <c r="D106" s="130"/>
    </row>
    <row r="107" spans="1:4" s="39" customFormat="1">
      <c r="A107" s="101"/>
      <c r="B107" s="101"/>
      <c r="C107" s="129"/>
      <c r="D107" s="130"/>
    </row>
    <row r="108" spans="1:4" s="39" customFormat="1">
      <c r="A108" s="101"/>
      <c r="B108" s="101"/>
      <c r="C108" s="129"/>
      <c r="D108" s="130"/>
    </row>
    <row r="109" spans="1:4" s="39" customFormat="1">
      <c r="A109" s="101"/>
      <c r="B109" s="101"/>
      <c r="C109" s="129"/>
      <c r="D109" s="130"/>
    </row>
    <row r="110" spans="1:4" s="39" customFormat="1">
      <c r="A110" s="101"/>
      <c r="B110" s="101"/>
      <c r="C110" s="129"/>
      <c r="D110" s="130"/>
    </row>
    <row r="111" spans="1:4" s="39" customFormat="1">
      <c r="A111" s="101"/>
      <c r="B111" s="101"/>
      <c r="C111" s="129"/>
      <c r="D111" s="130"/>
    </row>
    <row r="112" spans="1:4" s="39" customFormat="1">
      <c r="A112" s="101"/>
      <c r="B112" s="101"/>
      <c r="C112" s="129"/>
      <c r="D112" s="130"/>
    </row>
    <row r="113" spans="1:5" s="39" customFormat="1">
      <c r="A113" s="101"/>
      <c r="B113" s="101"/>
      <c r="C113" s="129"/>
      <c r="D113" s="130"/>
    </row>
    <row r="114" spans="1:5" s="39" customFormat="1">
      <c r="A114" s="101"/>
      <c r="B114" s="101"/>
      <c r="C114" s="129"/>
      <c r="D114" s="130"/>
    </row>
    <row r="115" spans="1:5" s="39" customFormat="1">
      <c r="A115" s="101"/>
      <c r="B115" s="101"/>
      <c r="C115" s="129"/>
      <c r="D115" s="130"/>
    </row>
    <row r="116" spans="1:5" s="39" customFormat="1">
      <c r="A116" s="101"/>
      <c r="B116" s="101"/>
      <c r="C116" s="129"/>
      <c r="D116" s="130"/>
    </row>
    <row r="117" spans="1:5" s="39" customFormat="1" ht="15" customHeight="1">
      <c r="A117" s="101"/>
      <c r="C117" s="162"/>
      <c r="D117" s="36"/>
      <c r="E117" s="31"/>
    </row>
    <row r="118" spans="1:5" ht="16.5" hidden="1" customHeight="1">
      <c r="A118" s="101">
        <v>40</v>
      </c>
      <c r="B118" s="103" t="s">
        <v>247</v>
      </c>
      <c r="C118" s="120" t="s">
        <v>299</v>
      </c>
      <c r="D118" s="121"/>
    </row>
    <row r="119" spans="1:5" ht="12.75" hidden="1" customHeight="1">
      <c r="A119" s="101">
        <v>41</v>
      </c>
      <c r="B119" s="105" t="s">
        <v>230</v>
      </c>
      <c r="C119" s="123"/>
      <c r="D119" s="124"/>
    </row>
    <row r="120" spans="1:5" ht="12.75" hidden="1" customHeight="1">
      <c r="A120" s="101">
        <v>42</v>
      </c>
      <c r="B120" s="103" t="s">
        <v>248</v>
      </c>
      <c r="C120" s="120" t="e">
        <f>MAX(C138-C130,0)</f>
        <v>#VALUE!</v>
      </c>
      <c r="D120" s="121"/>
    </row>
    <row r="121" spans="1:5" ht="12.75" hidden="1" customHeight="1">
      <c r="A121" s="101">
        <v>43</v>
      </c>
      <c r="B121" s="104" t="s">
        <v>249</v>
      </c>
      <c r="C121" s="122" t="e">
        <f>SUM(C50:C120)</f>
        <v>#VALUE!</v>
      </c>
      <c r="D121" s="121"/>
    </row>
    <row r="122" spans="1:5" ht="12.75" hidden="1" customHeight="1">
      <c r="A122" s="101">
        <v>44</v>
      </c>
      <c r="B122" s="104" t="s">
        <v>250</v>
      </c>
      <c r="C122" s="122" t="e">
        <f>C46-C121</f>
        <v>#VALUE!</v>
      </c>
      <c r="D122" s="121"/>
    </row>
    <row r="123" spans="1:5" ht="12.75" hidden="1" customHeight="1">
      <c r="A123" s="101">
        <v>45</v>
      </c>
      <c r="B123" s="104" t="s">
        <v>251</v>
      </c>
      <c r="C123" s="122" t="e">
        <f>C38+C122</f>
        <v>#VALUE!</v>
      </c>
      <c r="D123" s="121"/>
    </row>
    <row r="124" spans="1:5" ht="12.75" hidden="1" customHeight="1">
      <c r="A124" s="101"/>
      <c r="B124" s="102" t="s">
        <v>252</v>
      </c>
      <c r="C124" s="131"/>
      <c r="D124" s="132"/>
    </row>
    <row r="125" spans="1:5" ht="12.75" hidden="1" customHeight="1">
      <c r="A125" s="101">
        <v>46</v>
      </c>
      <c r="B125" s="103" t="s">
        <v>253</v>
      </c>
      <c r="C125" s="120" t="s">
        <v>299</v>
      </c>
      <c r="D125" s="121"/>
    </row>
    <row r="126" spans="1:5" ht="12.75" hidden="1" customHeight="1">
      <c r="A126" s="101">
        <v>47</v>
      </c>
      <c r="B126" s="103" t="s">
        <v>254</v>
      </c>
      <c r="C126" s="120" t="s">
        <v>299</v>
      </c>
      <c r="D126" s="121"/>
    </row>
    <row r="127" spans="1:5" ht="12.75" hidden="1" customHeight="1">
      <c r="A127" s="101">
        <v>48</v>
      </c>
      <c r="B127" s="103" t="s">
        <v>255</v>
      </c>
      <c r="C127" s="120" t="s">
        <v>209</v>
      </c>
      <c r="D127" s="121"/>
    </row>
    <row r="128" spans="1:5" ht="12.75" hidden="1" customHeight="1">
      <c r="A128" s="101">
        <v>49</v>
      </c>
      <c r="B128" s="106" t="s">
        <v>241</v>
      </c>
      <c r="C128" s="120" t="s">
        <v>209</v>
      </c>
      <c r="D128" s="121"/>
    </row>
    <row r="129" spans="1:4" ht="12.75" hidden="1" customHeight="1">
      <c r="A129" s="101">
        <v>50</v>
      </c>
      <c r="B129" s="103" t="s">
        <v>256</v>
      </c>
      <c r="C129" s="120" t="s">
        <v>299</v>
      </c>
      <c r="D129" s="121"/>
    </row>
    <row r="130" spans="1:4" ht="12.75" hidden="1" customHeight="1">
      <c r="A130" s="101">
        <v>51</v>
      </c>
      <c r="B130" s="104" t="s">
        <v>257</v>
      </c>
      <c r="C130" s="122" t="e">
        <f>C125+C126+C129</f>
        <v>#VALUE!</v>
      </c>
      <c r="D130" s="121"/>
    </row>
    <row r="131" spans="1:4" ht="12.75" hidden="1" customHeight="1">
      <c r="A131" s="101"/>
      <c r="B131" s="102" t="s">
        <v>258</v>
      </c>
      <c r="C131" s="131"/>
      <c r="D131" s="132"/>
    </row>
    <row r="132" spans="1:4" ht="12.75" hidden="1" customHeight="1">
      <c r="A132" s="101">
        <v>52</v>
      </c>
      <c r="B132" s="105" t="s">
        <v>259</v>
      </c>
      <c r="C132" s="123"/>
      <c r="D132" s="124"/>
    </row>
    <row r="133" spans="1:4" ht="12.75" hidden="1" customHeight="1">
      <c r="A133" s="101">
        <v>53</v>
      </c>
      <c r="B133" s="105" t="s">
        <v>260</v>
      </c>
      <c r="C133" s="123"/>
      <c r="D133" s="124"/>
    </row>
    <row r="134" spans="1:4" ht="12.75" hidden="1" customHeight="1">
      <c r="A134" s="101">
        <v>54</v>
      </c>
      <c r="B134" s="103" t="s">
        <v>261</v>
      </c>
      <c r="C134" s="120" t="s">
        <v>209</v>
      </c>
      <c r="D134" s="121"/>
    </row>
    <row r="135" spans="1:4" ht="12.75" hidden="1" customHeight="1">
      <c r="A135" s="107" t="s">
        <v>262</v>
      </c>
      <c r="B135" s="103" t="s">
        <v>263</v>
      </c>
      <c r="C135" s="120" t="s">
        <v>209</v>
      </c>
      <c r="D135" s="121"/>
    </row>
    <row r="136" spans="1:4" ht="12.75" hidden="1" customHeight="1">
      <c r="A136" s="101">
        <v>55</v>
      </c>
      <c r="B136" s="103" t="s">
        <v>264</v>
      </c>
      <c r="C136" s="120" t="s">
        <v>209</v>
      </c>
      <c r="D136" s="121"/>
    </row>
    <row r="137" spans="1:4" ht="12.75" hidden="1" customHeight="1">
      <c r="A137" s="101">
        <v>56</v>
      </c>
      <c r="B137" s="105" t="s">
        <v>230</v>
      </c>
      <c r="C137" s="123"/>
      <c r="D137" s="124"/>
    </row>
    <row r="138" spans="1:4" ht="12.75" hidden="1" customHeight="1">
      <c r="A138" s="101">
        <v>57</v>
      </c>
      <c r="B138" s="104" t="s">
        <v>265</v>
      </c>
      <c r="C138" s="125">
        <f>SUM(C134:C136)</f>
        <v>0</v>
      </c>
      <c r="D138" s="121"/>
    </row>
    <row r="139" spans="1:4" ht="12.75" hidden="1" customHeight="1">
      <c r="A139" s="101">
        <v>58</v>
      </c>
      <c r="B139" s="104" t="s">
        <v>266</v>
      </c>
      <c r="C139" s="122" t="e">
        <f>C130-C138</f>
        <v>#VALUE!</v>
      </c>
      <c r="D139" s="121"/>
    </row>
    <row r="140" spans="1:4" ht="12.75" hidden="1" customHeight="1">
      <c r="A140" s="101">
        <v>59</v>
      </c>
      <c r="B140" s="104" t="s">
        <v>267</v>
      </c>
      <c r="C140" s="122" t="e">
        <f>C139+C123</f>
        <v>#VALUE!</v>
      </c>
      <c r="D140" s="121"/>
    </row>
    <row r="141" spans="1:4" ht="12.75" hidden="1" customHeight="1">
      <c r="A141" s="101">
        <v>60</v>
      </c>
      <c r="B141" s="104" t="s">
        <v>268</v>
      </c>
      <c r="C141" s="122" t="s">
        <v>299</v>
      </c>
      <c r="D141" s="121"/>
    </row>
    <row r="142" spans="1:4" ht="12.75" hidden="1" customHeight="1">
      <c r="A142" s="101"/>
      <c r="B142" s="102" t="s">
        <v>269</v>
      </c>
      <c r="C142" s="131"/>
      <c r="D142" s="132"/>
    </row>
    <row r="143" spans="1:4" ht="12.75" hidden="1" customHeight="1">
      <c r="A143" s="101">
        <v>61</v>
      </c>
      <c r="B143" s="104" t="s">
        <v>270</v>
      </c>
      <c r="C143" s="122" t="e">
        <f>C38/C141</f>
        <v>#VALUE!</v>
      </c>
      <c r="D143" s="121"/>
    </row>
    <row r="144" spans="1:4" ht="12.75" hidden="1" customHeight="1">
      <c r="A144" s="101">
        <v>62</v>
      </c>
      <c r="B144" s="104" t="s">
        <v>271</v>
      </c>
      <c r="C144" s="122" t="e">
        <f>C123/C141</f>
        <v>#VALUE!</v>
      </c>
      <c r="D144" s="121"/>
    </row>
    <row r="145" spans="1:4" ht="12.75" hidden="1" customHeight="1">
      <c r="A145" s="101">
        <v>63</v>
      </c>
      <c r="B145" s="104" t="s">
        <v>272</v>
      </c>
      <c r="C145" s="122" t="e">
        <f>C140/C141</f>
        <v>#VALUE!</v>
      </c>
      <c r="D145" s="121"/>
    </row>
    <row r="146" spans="1:4" ht="12.75" hidden="1" customHeight="1">
      <c r="A146" s="101">
        <v>64</v>
      </c>
      <c r="B146" s="104" t="s">
        <v>273</v>
      </c>
      <c r="C146" s="126">
        <f>SUM(C147:C149)</f>
        <v>1.2500000000000001E-2</v>
      </c>
      <c r="D146" s="121"/>
    </row>
    <row r="147" spans="1:4" ht="12.75" hidden="1" customHeight="1">
      <c r="A147" s="101">
        <v>65</v>
      </c>
      <c r="B147" s="106" t="s">
        <v>274</v>
      </c>
      <c r="C147" s="127">
        <v>1.2500000000000001E-2</v>
      </c>
      <c r="D147" s="121"/>
    </row>
    <row r="148" spans="1:4" ht="12.75" hidden="1" customHeight="1">
      <c r="A148" s="101">
        <v>66</v>
      </c>
      <c r="B148" s="106" t="s">
        <v>275</v>
      </c>
      <c r="C148" s="120" t="s">
        <v>299</v>
      </c>
      <c r="D148" s="121"/>
    </row>
    <row r="149" spans="1:4" ht="12.75" hidden="1" customHeight="1">
      <c r="A149" s="101">
        <v>67</v>
      </c>
      <c r="B149" s="106" t="s">
        <v>276</v>
      </c>
      <c r="C149" s="120" t="s">
        <v>299</v>
      </c>
      <c r="D149" s="121"/>
    </row>
    <row r="150" spans="1:4" ht="12.75" hidden="1" customHeight="1">
      <c r="A150" s="101">
        <v>68</v>
      </c>
      <c r="B150" s="104" t="s">
        <v>277</v>
      </c>
      <c r="C150" s="122" t="s">
        <v>299</v>
      </c>
      <c r="D150" s="121"/>
    </row>
    <row r="151" spans="1:4" ht="12.75" hidden="1" customHeight="1">
      <c r="A151" s="101"/>
      <c r="B151" s="105" t="s">
        <v>278</v>
      </c>
      <c r="C151" s="123"/>
      <c r="D151" s="124"/>
    </row>
    <row r="152" spans="1:4" ht="12.75" hidden="1" customHeight="1">
      <c r="A152" s="101">
        <v>69</v>
      </c>
      <c r="B152" s="103" t="s">
        <v>279</v>
      </c>
      <c r="C152" s="128">
        <v>4.4999999999999998E-2</v>
      </c>
      <c r="D152" s="121"/>
    </row>
    <row r="153" spans="1:4" ht="12.75" hidden="1" customHeight="1">
      <c r="A153" s="101">
        <v>70</v>
      </c>
      <c r="B153" s="103" t="s">
        <v>280</v>
      </c>
      <c r="C153" s="128">
        <v>0.06</v>
      </c>
      <c r="D153" s="121"/>
    </row>
    <row r="154" spans="1:4" ht="12.75" hidden="1" customHeight="1">
      <c r="A154" s="101">
        <v>71</v>
      </c>
      <c r="B154" s="103" t="s">
        <v>281</v>
      </c>
      <c r="C154" s="128">
        <v>0.08</v>
      </c>
      <c r="D154" s="121"/>
    </row>
    <row r="155" spans="1:4" ht="12.75" hidden="1" customHeight="1">
      <c r="A155" s="101"/>
      <c r="B155" s="102" t="s">
        <v>282</v>
      </c>
      <c r="C155" s="131"/>
      <c r="D155" s="132"/>
    </row>
    <row r="156" spans="1:4" ht="12.75" hidden="1" customHeight="1">
      <c r="A156" s="101">
        <v>72</v>
      </c>
      <c r="B156" s="103" t="s">
        <v>283</v>
      </c>
      <c r="C156" s="120" t="s">
        <v>209</v>
      </c>
      <c r="D156" s="121"/>
    </row>
    <row r="157" spans="1:4" ht="12.75" hidden="1" customHeight="1">
      <c r="A157" s="101">
        <v>73</v>
      </c>
      <c r="B157" s="103" t="s">
        <v>284</v>
      </c>
      <c r="C157" s="120" t="s">
        <v>209</v>
      </c>
      <c r="D157" s="121"/>
    </row>
    <row r="158" spans="1:4" ht="12.75" hidden="1" customHeight="1">
      <c r="A158" s="101">
        <v>74</v>
      </c>
      <c r="B158" s="103" t="s">
        <v>285</v>
      </c>
      <c r="C158" s="120" t="s">
        <v>209</v>
      </c>
      <c r="D158" s="121"/>
    </row>
    <row r="159" spans="1:4" ht="12.75" hidden="1" customHeight="1">
      <c r="A159" s="101">
        <v>75</v>
      </c>
      <c r="B159" s="103" t="s">
        <v>286</v>
      </c>
      <c r="C159" s="120" t="s">
        <v>209</v>
      </c>
      <c r="D159" s="121"/>
    </row>
    <row r="160" spans="1:4" ht="12.75" hidden="1" customHeight="1">
      <c r="A160" s="101"/>
      <c r="B160" s="102" t="s">
        <v>287</v>
      </c>
      <c r="C160" s="131"/>
      <c r="D160" s="132"/>
    </row>
    <row r="161" spans="1:4" ht="12.75" hidden="1" customHeight="1">
      <c r="A161" s="101">
        <v>76</v>
      </c>
      <c r="B161" s="103" t="s">
        <v>288</v>
      </c>
      <c r="C161" s="120">
        <f>'[1]Pasivo detallado'!H226</f>
        <v>0</v>
      </c>
      <c r="D161" s="121"/>
    </row>
    <row r="162" spans="1:4" ht="12.75" hidden="1" customHeight="1">
      <c r="A162" s="101">
        <v>77</v>
      </c>
      <c r="B162" s="103" t="s">
        <v>289</v>
      </c>
      <c r="C162" s="120" t="s">
        <v>299</v>
      </c>
      <c r="D162" s="121"/>
    </row>
    <row r="163" spans="1:4" ht="12.75" hidden="1" customHeight="1">
      <c r="A163" s="101">
        <v>78</v>
      </c>
      <c r="B163" s="104" t="s">
        <v>290</v>
      </c>
      <c r="C163" s="122" t="s">
        <v>209</v>
      </c>
      <c r="D163" s="121"/>
    </row>
    <row r="164" spans="1:4" ht="12.75" hidden="1" customHeight="1">
      <c r="A164" s="101">
        <v>79</v>
      </c>
      <c r="B164" s="104" t="s">
        <v>291</v>
      </c>
      <c r="C164" s="122" t="s">
        <v>209</v>
      </c>
      <c r="D164" s="121"/>
    </row>
    <row r="165" spans="1:4" ht="12.75" hidden="1" customHeight="1">
      <c r="A165" s="101"/>
      <c r="B165" s="102" t="s">
        <v>292</v>
      </c>
      <c r="C165" s="131"/>
      <c r="D165" s="132"/>
    </row>
    <row r="166" spans="1:4" ht="12.75" hidden="1" customHeight="1">
      <c r="A166" s="101">
        <v>80</v>
      </c>
      <c r="B166" s="108" t="s">
        <v>293</v>
      </c>
      <c r="C166" s="123"/>
      <c r="D166" s="124"/>
    </row>
    <row r="167" spans="1:4" ht="12.75" hidden="1" customHeight="1">
      <c r="A167" s="101">
        <v>81</v>
      </c>
      <c r="B167" s="108" t="s">
        <v>294</v>
      </c>
      <c r="C167" s="123"/>
      <c r="D167" s="124"/>
    </row>
    <row r="168" spans="1:4" ht="12.75" hidden="1" customHeight="1">
      <c r="A168" s="101">
        <v>82</v>
      </c>
      <c r="B168" s="108" t="s">
        <v>295</v>
      </c>
      <c r="C168" s="123"/>
      <c r="D168" s="124"/>
    </row>
    <row r="169" spans="1:4" ht="12.75" hidden="1" customHeight="1">
      <c r="A169" s="101">
        <v>83</v>
      </c>
      <c r="B169" s="108" t="s">
        <v>296</v>
      </c>
      <c r="C169" s="123"/>
      <c r="D169" s="124"/>
    </row>
    <row r="170" spans="1:4" ht="12.75" hidden="1" customHeight="1">
      <c r="A170" s="101">
        <v>84</v>
      </c>
      <c r="B170" s="109" t="s">
        <v>297</v>
      </c>
      <c r="C170" s="120" t="s">
        <v>209</v>
      </c>
      <c r="D170" s="121"/>
    </row>
    <row r="171" spans="1:4" ht="12.75" hidden="1" customHeight="1">
      <c r="A171" s="101">
        <v>85</v>
      </c>
      <c r="B171" s="109" t="s">
        <v>298</v>
      </c>
      <c r="C171" s="120" t="s">
        <v>209</v>
      </c>
      <c r="D171" s="121"/>
    </row>
    <row r="172" spans="1:4" ht="12.75" hidden="1" customHeight="1"/>
    <row r="173" spans="1:4" ht="12.75" hidden="1" customHeight="1"/>
    <row r="174" spans="1:4" ht="12.75" hidden="1" customHeight="1"/>
    <row r="175" spans="1:4" ht="12.75" hidden="1" customHeight="1"/>
    <row r="176" spans="1:4"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6.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sheetData>
  <mergeCells count="2">
    <mergeCell ref="E35:E38"/>
    <mergeCell ref="C6:D6"/>
  </mergeCells>
  <pageMargins left="0.7" right="0.7" top="0.75" bottom="0.75" header="0.3" footer="0.3"/>
  <pageSetup scale="22" orientation="landscape" r:id="rId1"/>
  <headerFooter>
    <oddHeader>&amp;L&amp;"Calibri"&amp;10&amp;K000000Confidential&amp;1#</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G196"/>
  <sheetViews>
    <sheetView showGridLines="0" zoomScale="80" zoomScaleNormal="80" workbookViewId="0">
      <selection activeCell="E2" sqref="E2"/>
    </sheetView>
  </sheetViews>
  <sheetFormatPr baseColWidth="10" defaultColWidth="17.26953125" defaultRowHeight="12.5" zeroHeight="1"/>
  <cols>
    <col min="1" max="1" width="7.7265625" style="31" customWidth="1"/>
    <col min="2" max="2" width="99.26953125" style="32" customWidth="1"/>
    <col min="3" max="3" width="27.453125" style="31" customWidth="1"/>
    <col min="4" max="4" width="33" style="31" customWidth="1"/>
    <col min="5" max="5" width="14.453125" style="31" customWidth="1"/>
    <col min="6" max="6" width="13.453125" style="31" customWidth="1"/>
    <col min="7" max="16334" width="8.453125" style="31" customWidth="1"/>
    <col min="16335" max="16335" width="19.81640625" style="31" customWidth="1"/>
    <col min="16336" max="16384" width="17.26953125" style="31"/>
  </cols>
  <sheetData>
    <row r="1" spans="1:5" s="58" customFormat="1" ht="20.25" customHeight="1">
      <c r="B1" s="24"/>
      <c r="C1" s="25"/>
      <c r="E1" s="60"/>
    </row>
    <row r="2" spans="1:5" s="58" customFormat="1" ht="20.25" customHeight="1">
      <c r="B2" s="24"/>
      <c r="C2" s="25"/>
      <c r="E2" s="60"/>
    </row>
    <row r="3" spans="1:5" ht="20.149999999999999" customHeight="1"/>
    <row r="4" spans="1:5" ht="20.149999999999999" customHeight="1"/>
    <row r="5" spans="1:5" s="33" customFormat="1" ht="20">
      <c r="B5" s="34" t="s">
        <v>14</v>
      </c>
      <c r="C5" s="35"/>
    </row>
    <row r="6" spans="1:5" s="39" customFormat="1" ht="15" customHeight="1">
      <c r="A6" s="36"/>
      <c r="B6" s="37"/>
      <c r="C6" s="385" t="s">
        <v>1</v>
      </c>
      <c r="D6" s="386"/>
      <c r="E6" s="386"/>
    </row>
    <row r="7" spans="1:5" s="39" customFormat="1" ht="49.5" customHeight="1">
      <c r="A7"/>
      <c r="B7" s="236" t="s">
        <v>108</v>
      </c>
      <c r="C7" s="110" t="s">
        <v>300</v>
      </c>
      <c r="D7" s="238" t="s">
        <v>301</v>
      </c>
      <c r="E7" s="110" t="s">
        <v>302</v>
      </c>
    </row>
    <row r="8" spans="1:5" s="39" customFormat="1" ht="15.75" customHeight="1">
      <c r="A8"/>
      <c r="B8" s="159" t="s">
        <v>303</v>
      </c>
      <c r="C8" s="110" t="s">
        <v>304</v>
      </c>
      <c r="D8" s="238" t="s">
        <v>304</v>
      </c>
      <c r="E8" s="110"/>
    </row>
    <row r="9" spans="1:5" s="39" customFormat="1" ht="15.5">
      <c r="A9" s="36">
        <v>1</v>
      </c>
      <c r="B9" s="44" t="s">
        <v>305</v>
      </c>
      <c r="C9" s="47">
        <v>2342890.7256880002</v>
      </c>
      <c r="D9" s="237"/>
      <c r="E9" s="149"/>
    </row>
    <row r="10" spans="1:5" s="39" customFormat="1" ht="15.5">
      <c r="A10" s="36">
        <v>2</v>
      </c>
      <c r="B10" s="44" t="s">
        <v>306</v>
      </c>
      <c r="C10" s="47">
        <v>860177.42434999999</v>
      </c>
      <c r="D10" s="237"/>
      <c r="E10" s="149"/>
    </row>
    <row r="11" spans="1:5" s="39" customFormat="1" ht="15.5">
      <c r="A11" s="36">
        <v>3</v>
      </c>
      <c r="B11" s="44" t="s">
        <v>307</v>
      </c>
      <c r="C11" s="47">
        <v>10729093.813361</v>
      </c>
      <c r="D11" s="237"/>
      <c r="E11" s="149"/>
    </row>
    <row r="12" spans="1:5" s="39" customFormat="1" ht="15.5">
      <c r="A12" s="36">
        <v>4</v>
      </c>
      <c r="B12" s="153" t="s">
        <v>308</v>
      </c>
      <c r="C12" s="47">
        <v>10603105.013801999</v>
      </c>
      <c r="D12" s="237"/>
      <c r="E12" s="149"/>
    </row>
    <row r="13" spans="1:5" s="39" customFormat="1" ht="15.5">
      <c r="A13" s="36">
        <v>5</v>
      </c>
      <c r="B13" s="153" t="s">
        <v>309</v>
      </c>
      <c r="C13" s="47">
        <v>125988.79955900001</v>
      </c>
      <c r="D13" s="237"/>
      <c r="E13" s="149"/>
    </row>
    <row r="14" spans="1:5" s="39" customFormat="1" ht="15.5">
      <c r="A14" s="36">
        <v>6</v>
      </c>
      <c r="B14" s="153" t="s">
        <v>310</v>
      </c>
      <c r="C14" s="47">
        <v>0</v>
      </c>
      <c r="D14" s="237"/>
      <c r="E14" s="149"/>
    </row>
    <row r="15" spans="1:5" s="39" customFormat="1" ht="31">
      <c r="A15" s="36">
        <v>7</v>
      </c>
      <c r="B15" s="154" t="s">
        <v>311</v>
      </c>
      <c r="C15" s="47">
        <v>0</v>
      </c>
      <c r="D15" s="237"/>
      <c r="E15" s="149"/>
    </row>
    <row r="16" spans="1:5" s="39" customFormat="1" ht="15.5">
      <c r="A16" s="36">
        <v>8</v>
      </c>
      <c r="B16" s="154" t="s">
        <v>312</v>
      </c>
      <c r="C16" s="47">
        <v>0</v>
      </c>
      <c r="D16" s="237"/>
      <c r="E16" s="149"/>
    </row>
    <row r="17" spans="1:5 16334:16335" s="39" customFormat="1" ht="15.5">
      <c r="A17" s="36">
        <v>9</v>
      </c>
      <c r="B17" s="154" t="s">
        <v>313</v>
      </c>
      <c r="C17" s="47">
        <v>6975961.1977610001</v>
      </c>
      <c r="D17" s="237"/>
      <c r="E17" s="149"/>
    </row>
    <row r="18" spans="1:5 16334:16335" s="39" customFormat="1" ht="15.5">
      <c r="A18" s="36">
        <v>10</v>
      </c>
      <c r="B18" s="153" t="s">
        <v>309</v>
      </c>
      <c r="C18" s="47">
        <v>6853340.7994710002</v>
      </c>
      <c r="D18" s="237"/>
      <c r="E18" s="149"/>
    </row>
    <row r="19" spans="1:5 16334:16335" s="39" customFormat="1" ht="15.5">
      <c r="A19" s="36">
        <v>11</v>
      </c>
      <c r="B19" s="153" t="s">
        <v>310</v>
      </c>
      <c r="C19" s="47">
        <v>122620.39829</v>
      </c>
      <c r="D19" s="237"/>
      <c r="E19" s="149"/>
    </row>
    <row r="20" spans="1:5 16334:16335" s="39" customFormat="1" ht="15.5">
      <c r="A20" s="36">
        <v>12</v>
      </c>
      <c r="B20" s="154" t="s">
        <v>314</v>
      </c>
      <c r="C20" s="47">
        <v>391908.251644</v>
      </c>
      <c r="D20" s="237"/>
      <c r="E20" s="149"/>
    </row>
    <row r="21" spans="1:5 16334:16335" s="39" customFormat="1" ht="15.5">
      <c r="A21" s="36">
        <v>13</v>
      </c>
      <c r="B21" s="154" t="s">
        <v>315</v>
      </c>
      <c r="C21" s="47">
        <v>42933415.526024997</v>
      </c>
      <c r="D21" s="237"/>
      <c r="E21" s="149"/>
    </row>
    <row r="22" spans="1:5 16334:16335" s="39" customFormat="1" ht="15.5">
      <c r="A22" s="36">
        <v>14</v>
      </c>
      <c r="B22" s="153" t="s">
        <v>316</v>
      </c>
      <c r="C22" s="47">
        <v>0</v>
      </c>
      <c r="D22" s="237"/>
      <c r="E22" s="149"/>
    </row>
    <row r="23" spans="1:5 16334:16335" s="39" customFormat="1" ht="15.5">
      <c r="A23" s="36">
        <v>15</v>
      </c>
      <c r="B23" s="153" t="s">
        <v>309</v>
      </c>
      <c r="C23" s="47">
        <v>4784583.9327100003</v>
      </c>
      <c r="D23" s="237"/>
      <c r="E23" s="149"/>
    </row>
    <row r="24" spans="1:5 16334:16335" s="39" customFormat="1" ht="15.5">
      <c r="A24" s="36">
        <v>16</v>
      </c>
      <c r="B24" s="153" t="s">
        <v>317</v>
      </c>
      <c r="C24" s="47">
        <v>25789.965990000001</v>
      </c>
      <c r="D24" s="237"/>
      <c r="E24" s="149"/>
    </row>
    <row r="25" spans="1:5 16334:16335" s="39" customFormat="1" ht="15.5">
      <c r="A25" s="36">
        <v>17</v>
      </c>
      <c r="B25" s="153" t="s">
        <v>318</v>
      </c>
      <c r="C25" s="47">
        <v>16749983.659759</v>
      </c>
      <c r="D25" s="237"/>
      <c r="E25" s="149"/>
    </row>
    <row r="26" spans="1:5 16334:16335" s="39" customFormat="1" ht="15.5">
      <c r="A26" s="36">
        <v>18</v>
      </c>
      <c r="B26" s="153" t="s">
        <v>319</v>
      </c>
      <c r="C26" s="47">
        <v>16273207.44293</v>
      </c>
      <c r="D26" s="237"/>
      <c r="E26" s="149"/>
    </row>
    <row r="27" spans="1:5 16334:16335" s="39" customFormat="1" ht="15.5">
      <c r="A27" s="36">
        <v>19</v>
      </c>
      <c r="B27" s="153" t="s">
        <v>320</v>
      </c>
      <c r="C27" s="47">
        <v>5099850.5246360004</v>
      </c>
      <c r="D27" s="237"/>
      <c r="E27" s="149"/>
    </row>
    <row r="28" spans="1:5 16334:16335" s="39" customFormat="1" ht="15.5">
      <c r="A28" s="36">
        <v>20</v>
      </c>
      <c r="B28" s="154" t="s">
        <v>321</v>
      </c>
      <c r="C28" s="47">
        <v>44670.881572999999</v>
      </c>
      <c r="D28" s="237"/>
      <c r="E28" s="149"/>
    </row>
    <row r="29" spans="1:5 16334:16335" s="39" customFormat="1" ht="15.5">
      <c r="A29" s="36">
        <v>21</v>
      </c>
      <c r="B29" s="154" t="s">
        <v>322</v>
      </c>
      <c r="C29" s="47">
        <v>94318.033708000003</v>
      </c>
      <c r="D29" s="237"/>
      <c r="E29" s="149"/>
      <c r="XDF29" s="49"/>
      <c r="XDG29" s="50"/>
    </row>
    <row r="30" spans="1:5 16334:16335" s="39" customFormat="1" ht="15.5">
      <c r="A30" s="36">
        <v>22</v>
      </c>
      <c r="B30" s="153" t="s">
        <v>323</v>
      </c>
      <c r="C30" s="47">
        <v>0</v>
      </c>
      <c r="D30" s="237"/>
      <c r="E30" s="295" t="s">
        <v>324</v>
      </c>
      <c r="XDG30" s="50"/>
    </row>
    <row r="31" spans="1:5 16334:16335" s="39" customFormat="1" ht="15.5">
      <c r="A31" s="36">
        <v>23</v>
      </c>
      <c r="B31" s="153" t="s">
        <v>325</v>
      </c>
      <c r="C31" s="47">
        <v>94318.033708000003</v>
      </c>
      <c r="D31" s="237"/>
      <c r="E31" s="295" t="s">
        <v>326</v>
      </c>
      <c r="XDG31" s="50"/>
    </row>
    <row r="32" spans="1:5 16334:16335" s="39" customFormat="1" ht="15.5">
      <c r="A32" s="36">
        <v>24</v>
      </c>
      <c r="B32" s="153" t="s">
        <v>327</v>
      </c>
      <c r="C32" s="47">
        <v>0</v>
      </c>
      <c r="D32" s="237"/>
      <c r="E32" s="295" t="s">
        <v>328</v>
      </c>
      <c r="XDG32" s="50"/>
    </row>
    <row r="33" spans="1:5 16334:16335" s="39" customFormat="1" ht="15.5">
      <c r="A33" s="36">
        <v>25</v>
      </c>
      <c r="B33" s="154" t="s">
        <v>329</v>
      </c>
      <c r="C33" s="47">
        <v>184618.45459000001</v>
      </c>
      <c r="D33" s="237"/>
      <c r="E33" s="149"/>
      <c r="XDG33" s="50"/>
    </row>
    <row r="34" spans="1:5 16334:16335" s="39" customFormat="1" ht="15.5">
      <c r="A34" s="36">
        <v>26</v>
      </c>
      <c r="B34" s="154" t="s">
        <v>330</v>
      </c>
      <c r="C34" s="47">
        <v>170591.02429</v>
      </c>
      <c r="D34" s="237"/>
      <c r="E34" s="149"/>
      <c r="XDG34" s="50"/>
    </row>
    <row r="35" spans="1:5 16334:16335" s="39" customFormat="1" ht="15.5">
      <c r="A35" s="36">
        <v>27</v>
      </c>
      <c r="B35" s="154" t="s">
        <v>331</v>
      </c>
      <c r="C35" s="47">
        <v>40.515214</v>
      </c>
      <c r="D35" s="237"/>
      <c r="E35" s="149"/>
      <c r="XDF35" s="49"/>
      <c r="XDG35" s="50"/>
    </row>
    <row r="36" spans="1:5 16334:16335" s="39" customFormat="1" ht="15.5">
      <c r="A36" s="36">
        <v>28</v>
      </c>
      <c r="B36" s="154" t="s">
        <v>332</v>
      </c>
      <c r="C36" s="47">
        <v>322621.18141299998</v>
      </c>
      <c r="D36" s="237"/>
      <c r="E36" s="149"/>
      <c r="XDG36" s="50"/>
    </row>
    <row r="37" spans="1:5 16334:16335" s="39" customFormat="1" ht="15.5">
      <c r="A37" s="36">
        <v>29</v>
      </c>
      <c r="B37" s="154" t="s">
        <v>333</v>
      </c>
      <c r="C37" s="47">
        <v>3599696.8720749998</v>
      </c>
      <c r="D37" s="237"/>
      <c r="E37" s="149"/>
      <c r="XDG37" s="50"/>
    </row>
    <row r="38" spans="1:5 16334:16335" s="39" customFormat="1" ht="15.5">
      <c r="A38" s="36">
        <v>30</v>
      </c>
      <c r="B38" s="154" t="s">
        <v>334</v>
      </c>
      <c r="C38" s="47">
        <v>31977.416755999999</v>
      </c>
      <c r="D38" s="237"/>
      <c r="E38" s="149"/>
      <c r="XDG38" s="50"/>
    </row>
    <row r="39" spans="1:5 16334:16335" s="39" customFormat="1" ht="15.5">
      <c r="A39" s="36">
        <v>31</v>
      </c>
      <c r="B39" s="155" t="s">
        <v>335</v>
      </c>
      <c r="C39" s="147">
        <v>68681981.318448007</v>
      </c>
      <c r="D39" s="237"/>
      <c r="E39" s="151"/>
      <c r="XDG39" s="50"/>
    </row>
    <row r="40" spans="1:5 16334:16335" s="39" customFormat="1" ht="15.5">
      <c r="A40" s="36"/>
      <c r="B40" s="159" t="s">
        <v>336</v>
      </c>
      <c r="C40" s="148"/>
      <c r="D40" s="156"/>
      <c r="E40" s="148"/>
      <c r="XDF40" s="49"/>
      <c r="XDG40" s="50"/>
    </row>
    <row r="41" spans="1:5 16334:16335" s="39" customFormat="1" ht="15.5">
      <c r="A41" s="36">
        <v>32</v>
      </c>
      <c r="B41" s="154" t="s">
        <v>306</v>
      </c>
      <c r="C41" s="47">
        <v>844381.81335499999</v>
      </c>
      <c r="D41" s="237"/>
      <c r="E41" s="149"/>
      <c r="XDG41" s="50"/>
    </row>
    <row r="42" spans="1:5 16334:16335" s="39" customFormat="1" ht="15.5">
      <c r="A42" s="36">
        <v>33</v>
      </c>
      <c r="B42" s="154" t="s">
        <v>337</v>
      </c>
      <c r="C42" s="47">
        <v>10099239.118420999</v>
      </c>
      <c r="D42" s="237"/>
      <c r="E42" s="150"/>
      <c r="XDG42" s="50"/>
    </row>
    <row r="43" spans="1:5 16334:16335" s="39" customFormat="1" ht="15.5">
      <c r="A43" s="36">
        <v>34</v>
      </c>
      <c r="B43" s="153" t="s">
        <v>308</v>
      </c>
      <c r="C43" s="47">
        <v>10099239.118420999</v>
      </c>
      <c r="D43" s="237"/>
      <c r="E43" s="149"/>
      <c r="XDG43" s="50"/>
    </row>
    <row r="44" spans="1:5 16334:16335" s="39" customFormat="1" ht="15.5">
      <c r="A44" s="36">
        <v>35</v>
      </c>
      <c r="B44" s="153" t="s">
        <v>310</v>
      </c>
      <c r="C44" s="47">
        <v>0</v>
      </c>
      <c r="D44" s="237"/>
      <c r="E44" s="149"/>
      <c r="XDF44" s="49"/>
      <c r="XDG44" s="50"/>
    </row>
    <row r="45" spans="1:5 16334:16335" s="39" customFormat="1" ht="15.5">
      <c r="A45" s="36">
        <v>36</v>
      </c>
      <c r="B45" s="154" t="s">
        <v>338</v>
      </c>
      <c r="C45" s="47">
        <v>0</v>
      </c>
      <c r="D45" s="237"/>
      <c r="E45" s="149"/>
      <c r="XDG45" s="50"/>
    </row>
    <row r="46" spans="1:5 16334:16335" s="39" customFormat="1" ht="15.5">
      <c r="A46" s="36">
        <v>37</v>
      </c>
      <c r="B46" s="154" t="s">
        <v>314</v>
      </c>
      <c r="C46" s="47">
        <v>2678427.0483289999</v>
      </c>
      <c r="D46" s="237"/>
      <c r="E46" s="149"/>
      <c r="XDG46" s="50"/>
    </row>
    <row r="47" spans="1:5 16334:16335" s="39" customFormat="1" ht="15.5">
      <c r="A47" s="36">
        <v>38</v>
      </c>
      <c r="B47" s="153" t="s">
        <v>339</v>
      </c>
      <c r="C47" s="45" t="s">
        <v>209</v>
      </c>
      <c r="D47" s="237"/>
      <c r="E47" s="152"/>
      <c r="XDG47" s="50"/>
    </row>
    <row r="48" spans="1:5 16334:16335" s="39" customFormat="1" ht="15.5">
      <c r="A48" s="36">
        <v>39</v>
      </c>
      <c r="B48" s="154" t="s">
        <v>340</v>
      </c>
      <c r="C48" s="47">
        <v>45880067.791692004</v>
      </c>
      <c r="D48" s="237"/>
      <c r="E48" s="149"/>
      <c r="XDG48" s="50"/>
    </row>
    <row r="49" spans="1:5 16335:16335" s="39" customFormat="1" ht="15.5">
      <c r="A49" s="36">
        <v>40</v>
      </c>
      <c r="B49" s="153" t="s">
        <v>341</v>
      </c>
      <c r="C49" s="47">
        <v>13272010.422177</v>
      </c>
      <c r="D49" s="237"/>
      <c r="E49" s="149"/>
      <c r="XDG49" s="50"/>
    </row>
    <row r="50" spans="1:5 16335:16335" s="39" customFormat="1" ht="15.5">
      <c r="A50" s="36">
        <v>41</v>
      </c>
      <c r="B50" s="153" t="s">
        <v>342</v>
      </c>
      <c r="C50" s="47">
        <v>14892388.772359001</v>
      </c>
      <c r="D50" s="237"/>
      <c r="E50" s="149"/>
      <c r="XDG50" s="50"/>
    </row>
    <row r="51" spans="1:5 16335:16335" s="39" customFormat="1" ht="15.5">
      <c r="A51" s="36">
        <v>42</v>
      </c>
      <c r="B51" s="153" t="s">
        <v>343</v>
      </c>
      <c r="C51" s="47">
        <v>406419.052837</v>
      </c>
      <c r="D51" s="237"/>
      <c r="E51" s="149"/>
      <c r="XDG51" s="50"/>
    </row>
    <row r="52" spans="1:5 16335:16335" s="39" customFormat="1" ht="15.5">
      <c r="A52" s="36">
        <v>43</v>
      </c>
      <c r="B52" s="153" t="s">
        <v>344</v>
      </c>
      <c r="C52" s="47">
        <v>9417953.2799629997</v>
      </c>
      <c r="D52" s="237"/>
      <c r="E52" s="149"/>
      <c r="XDG52" s="50"/>
    </row>
    <row r="53" spans="1:5 16335:16335" s="39" customFormat="1" ht="15.5">
      <c r="A53" s="36">
        <v>44</v>
      </c>
      <c r="B53" s="153" t="s">
        <v>345</v>
      </c>
      <c r="C53" s="47">
        <v>7636953.8671610001</v>
      </c>
      <c r="D53" s="237"/>
      <c r="E53" s="149"/>
      <c r="XDG53" s="50"/>
    </row>
    <row r="54" spans="1:5 16335:16335" s="39" customFormat="1" ht="15.5">
      <c r="A54" s="36">
        <v>45</v>
      </c>
      <c r="B54" s="153" t="s">
        <v>346</v>
      </c>
      <c r="C54" s="47">
        <v>254342.397195</v>
      </c>
      <c r="D54" s="237"/>
      <c r="E54" s="149"/>
      <c r="XDG54" s="50"/>
    </row>
    <row r="55" spans="1:5 16335:16335" s="39" customFormat="1" ht="15.5">
      <c r="A55" s="36">
        <v>46</v>
      </c>
      <c r="B55" s="154" t="s">
        <v>347</v>
      </c>
      <c r="C55" s="47">
        <v>128072.425227</v>
      </c>
      <c r="D55" s="237"/>
      <c r="E55" s="149"/>
      <c r="XDG55" s="50"/>
    </row>
    <row r="56" spans="1:5 16335:16335" s="39" customFormat="1" ht="15.5">
      <c r="A56" s="36">
        <v>47</v>
      </c>
      <c r="B56" s="154" t="s">
        <v>348</v>
      </c>
      <c r="C56" s="47">
        <v>2324619.2808610001</v>
      </c>
      <c r="D56" s="237"/>
      <c r="E56" s="149"/>
      <c r="XDG56" s="50"/>
    </row>
    <row r="57" spans="1:5 16335:16335" s="39" customFormat="1" ht="15.5">
      <c r="A57" s="36">
        <v>48</v>
      </c>
      <c r="B57" s="154" t="s">
        <v>349</v>
      </c>
      <c r="C57" s="47">
        <v>109323.71797300001</v>
      </c>
      <c r="D57" s="237"/>
      <c r="E57" s="149"/>
      <c r="XDG57" s="50"/>
    </row>
    <row r="58" spans="1:5 16335:16335" s="39" customFormat="1" ht="31">
      <c r="A58" s="36">
        <v>49</v>
      </c>
      <c r="B58" s="154" t="s">
        <v>350</v>
      </c>
      <c r="C58" s="47">
        <v>83470.830235999994</v>
      </c>
      <c r="D58" s="237"/>
      <c r="E58" s="150"/>
      <c r="XDG58" s="50"/>
    </row>
    <row r="59" spans="1:5 16335:16335" s="39" customFormat="1" ht="15.5">
      <c r="A59" s="36">
        <v>50</v>
      </c>
      <c r="B59" s="154" t="s">
        <v>351</v>
      </c>
      <c r="C59" s="47">
        <v>330713.60635199997</v>
      </c>
      <c r="D59" s="237"/>
      <c r="E59" s="149"/>
      <c r="XDG59" s="50"/>
    </row>
    <row r="60" spans="1:5 16335:16335" s="39" customFormat="1" ht="15.5">
      <c r="A60" s="36">
        <v>51</v>
      </c>
      <c r="B60" s="154" t="s">
        <v>331</v>
      </c>
      <c r="C60" s="47">
        <v>69195.128530000002</v>
      </c>
      <c r="D60" s="237"/>
      <c r="E60" s="149"/>
      <c r="XDG60" s="50"/>
    </row>
    <row r="61" spans="1:5 16335:16335" s="39" customFormat="1" ht="15.5">
      <c r="A61" s="36">
        <v>52</v>
      </c>
      <c r="B61" s="154" t="s">
        <v>332</v>
      </c>
      <c r="C61" s="47">
        <v>0.511683</v>
      </c>
      <c r="D61" s="237"/>
      <c r="E61" s="149"/>
      <c r="XDG61" s="50"/>
    </row>
    <row r="62" spans="1:5 16335:16335" s="39" customFormat="1" ht="15.5">
      <c r="A62" s="36">
        <v>53</v>
      </c>
      <c r="B62" s="153" t="s">
        <v>352</v>
      </c>
      <c r="C62" s="47">
        <v>0</v>
      </c>
      <c r="D62" s="237"/>
      <c r="E62" s="295" t="s">
        <v>353</v>
      </c>
      <c r="XDG62" s="50"/>
    </row>
    <row r="63" spans="1:5 16335:16335" s="39" customFormat="1" ht="31">
      <c r="A63" s="36">
        <v>54</v>
      </c>
      <c r="B63" s="153" t="s">
        <v>354</v>
      </c>
      <c r="C63" s="47">
        <v>0</v>
      </c>
      <c r="D63" s="237"/>
      <c r="E63" s="296" t="s">
        <v>355</v>
      </c>
      <c r="XDG63" s="50"/>
    </row>
    <row r="64" spans="1:5 16335:16335" s="39" customFormat="1" ht="31">
      <c r="A64" s="36">
        <v>55</v>
      </c>
      <c r="B64" s="153" t="s">
        <v>356</v>
      </c>
      <c r="C64" s="47">
        <v>0</v>
      </c>
      <c r="D64" s="237"/>
      <c r="E64" s="296" t="s">
        <v>357</v>
      </c>
      <c r="XDG64" s="50"/>
    </row>
    <row r="65" spans="1:5 16335:16335" s="39" customFormat="1" ht="15.5">
      <c r="A65" s="36">
        <v>56</v>
      </c>
      <c r="B65" s="154" t="s">
        <v>358</v>
      </c>
      <c r="C65" s="47">
        <v>1846586.915639</v>
      </c>
      <c r="D65" s="237"/>
      <c r="E65" s="149"/>
      <c r="XDG65" s="50"/>
    </row>
    <row r="66" spans="1:5 16335:16335" s="39" customFormat="1" ht="15.5">
      <c r="A66" s="36">
        <v>57</v>
      </c>
      <c r="B66" s="154" t="s">
        <v>359</v>
      </c>
      <c r="C66" s="47">
        <v>0</v>
      </c>
      <c r="D66" s="237"/>
      <c r="E66" s="149"/>
      <c r="XDG66" s="50"/>
    </row>
    <row r="67" spans="1:5 16335:16335" s="39" customFormat="1" ht="15.5">
      <c r="A67" s="36">
        <v>58</v>
      </c>
      <c r="B67" s="155" t="s">
        <v>360</v>
      </c>
      <c r="C67" s="147">
        <v>64394098.188298002</v>
      </c>
      <c r="D67" s="237"/>
      <c r="E67" s="151"/>
      <c r="XDG67" s="50"/>
    </row>
    <row r="68" spans="1:5 16335:16335" s="39" customFormat="1" ht="15.5">
      <c r="A68" s="36"/>
      <c r="B68" s="159" t="s">
        <v>361</v>
      </c>
      <c r="C68" s="148"/>
      <c r="D68" s="156"/>
      <c r="E68" s="148"/>
      <c r="XDG68" s="50"/>
    </row>
    <row r="69" spans="1:5 16335:16335" s="39" customFormat="1" ht="15.5">
      <c r="A69" s="36">
        <v>59</v>
      </c>
      <c r="B69" s="154" t="s">
        <v>3</v>
      </c>
      <c r="C69" s="47">
        <v>891302.88169099996</v>
      </c>
      <c r="D69" s="237"/>
      <c r="E69" s="149"/>
      <c r="XDG69" s="50"/>
    </row>
    <row r="70" spans="1:5 16335:16335" s="39" customFormat="1" ht="15.5">
      <c r="A70" s="36">
        <v>60</v>
      </c>
      <c r="B70" s="153" t="s">
        <v>362</v>
      </c>
      <c r="C70" s="47">
        <v>891302.88169099996</v>
      </c>
      <c r="D70" s="237"/>
      <c r="E70" s="296" t="s">
        <v>363</v>
      </c>
      <c r="XDG70" s="50"/>
    </row>
    <row r="71" spans="1:5 16335:16335" s="39" customFormat="1" ht="15.5">
      <c r="A71" s="36">
        <v>61</v>
      </c>
      <c r="B71" s="157" t="s">
        <v>364</v>
      </c>
      <c r="C71" s="45" t="s">
        <v>209</v>
      </c>
      <c r="D71" s="237"/>
      <c r="E71" s="296" t="s">
        <v>236</v>
      </c>
      <c r="XDG71" s="50"/>
    </row>
    <row r="72" spans="1:5 16335:16335" s="39" customFormat="1" ht="15.5">
      <c r="A72" s="36">
        <v>62</v>
      </c>
      <c r="B72" s="154" t="s">
        <v>365</v>
      </c>
      <c r="C72" s="47">
        <v>3115239.2100470001</v>
      </c>
      <c r="D72" s="237"/>
      <c r="E72" s="149"/>
      <c r="XDG72" s="50"/>
    </row>
    <row r="73" spans="1:5 16335:16335" s="39" customFormat="1" ht="15.5">
      <c r="A73" s="36">
        <v>63</v>
      </c>
      <c r="B73" s="154" t="s">
        <v>366</v>
      </c>
      <c r="C73" s="47">
        <v>-56041.409298999999</v>
      </c>
      <c r="D73" s="237"/>
      <c r="E73" s="149"/>
      <c r="XDG73" s="50"/>
    </row>
    <row r="74" spans="1:5 16335:16335" s="39" customFormat="1" ht="15.5">
      <c r="A74" s="36">
        <v>64</v>
      </c>
      <c r="B74" s="153" t="s">
        <v>367</v>
      </c>
      <c r="C74" s="47">
        <v>624.971271</v>
      </c>
      <c r="D74" s="237"/>
      <c r="E74" s="149"/>
      <c r="XDG74" s="50"/>
    </row>
    <row r="75" spans="1:5 16335:16335" s="39" customFormat="1" ht="15.5">
      <c r="A75" s="36">
        <v>65</v>
      </c>
      <c r="B75" s="153" t="s">
        <v>368</v>
      </c>
      <c r="C75" s="47">
        <v>-56666.380570000001</v>
      </c>
      <c r="D75" s="237"/>
      <c r="E75" s="149"/>
      <c r="XDG75" s="50"/>
    </row>
    <row r="76" spans="1:5 16335:16335" s="39" customFormat="1" ht="15.5">
      <c r="A76" s="36">
        <v>66</v>
      </c>
      <c r="B76" s="154" t="s">
        <v>369</v>
      </c>
      <c r="C76" s="47">
        <v>38618.356874999998</v>
      </c>
      <c r="D76" s="237"/>
      <c r="E76" s="149"/>
      <c r="XDG76" s="50"/>
    </row>
    <row r="77" spans="1:5 16335:16335" s="39" customFormat="1" ht="15.5">
      <c r="A77" s="36">
        <v>67</v>
      </c>
      <c r="B77" s="154" t="s">
        <v>370</v>
      </c>
      <c r="C77" s="47">
        <v>262869.916891</v>
      </c>
      <c r="D77" s="237"/>
      <c r="E77" s="149"/>
      <c r="XDG77" s="50"/>
    </row>
    <row r="78" spans="1:5 16335:16335" s="39" customFormat="1" ht="31">
      <c r="A78" s="36">
        <v>68</v>
      </c>
      <c r="B78" s="154" t="s">
        <v>371</v>
      </c>
      <c r="C78" s="47">
        <v>-83470.830235999994</v>
      </c>
      <c r="D78" s="237"/>
      <c r="E78" s="150"/>
      <c r="XDG78" s="50"/>
    </row>
    <row r="79" spans="1:5 16335:16335" s="39" customFormat="1" ht="15.5">
      <c r="A79" s="36">
        <v>69</v>
      </c>
      <c r="B79" s="158" t="s">
        <v>372</v>
      </c>
      <c r="C79" s="47">
        <v>4168518.1259690002</v>
      </c>
      <c r="D79" s="237"/>
      <c r="E79" s="149"/>
      <c r="XDG79" s="50"/>
    </row>
    <row r="80" spans="1:5 16335:16335" s="39" customFormat="1" ht="15.5">
      <c r="A80" s="36">
        <v>70</v>
      </c>
      <c r="B80" s="154" t="s">
        <v>373</v>
      </c>
      <c r="C80" s="47">
        <v>119365.004181</v>
      </c>
      <c r="D80" s="237"/>
      <c r="E80" s="149"/>
      <c r="XDG80" s="50"/>
    </row>
    <row r="81" spans="1:5 16335:16335" s="39" customFormat="1" ht="15.5">
      <c r="A81" s="36">
        <v>71</v>
      </c>
      <c r="B81" s="155" t="s">
        <v>374</v>
      </c>
      <c r="C81" s="147">
        <v>4287883.1301499996</v>
      </c>
      <c r="D81" s="237"/>
      <c r="E81" s="151"/>
      <c r="XDG81" s="50"/>
    </row>
    <row r="82" spans="1:5 16335:16335" s="39" customFormat="1" ht="16.399999999999999" customHeight="1">
      <c r="XDG82" s="50"/>
    </row>
    <row r="83" spans="1:5 16335:16335" s="39" customFormat="1" ht="16.399999999999999" customHeight="1">
      <c r="XDG83" s="50"/>
    </row>
    <row r="84" spans="1:5 16335:16335" s="39" customFormat="1" ht="16.399999999999999" customHeight="1">
      <c r="XDG84" s="50"/>
    </row>
    <row r="85" spans="1:5 16335:16335" s="39" customFormat="1" ht="16.399999999999999" customHeight="1">
      <c r="XDG85" s="50"/>
    </row>
    <row r="86" spans="1:5 16335:16335" s="39" customFormat="1" ht="16.399999999999999" customHeight="1">
      <c r="XDG86" s="50"/>
    </row>
    <row r="87" spans="1:5 16335:16335" s="39" customFormat="1" ht="16.399999999999999" customHeight="1">
      <c r="XDG87" s="50"/>
    </row>
    <row r="88" spans="1:5 16335:16335" s="39" customFormat="1" ht="16.399999999999999" customHeight="1">
      <c r="XDG88" s="50"/>
    </row>
    <row r="89" spans="1:5 16335:16335" s="39" customFormat="1" ht="16.399999999999999" customHeight="1">
      <c r="XDG89" s="50"/>
    </row>
    <row r="90" spans="1:5 16335:16335" s="39" customFormat="1" ht="16.399999999999999" customHeight="1">
      <c r="XDG90" s="50"/>
    </row>
    <row r="91" spans="1:5 16335:16335" s="39" customFormat="1" ht="16.399999999999999" customHeight="1">
      <c r="XDG91" s="50"/>
    </row>
    <row r="92" spans="1:5 16335:16335" s="39" customFormat="1" ht="16.399999999999999" customHeight="1">
      <c r="XDG92" s="50"/>
    </row>
    <row r="93" spans="1:5 16335:16335" s="39" customFormat="1" ht="16.399999999999999" customHeight="1">
      <c r="B93" s="58"/>
    </row>
    <row r="94" spans="1:5 16335:16335" s="39" customFormat="1" ht="15.5">
      <c r="B94" s="36"/>
    </row>
    <row r="95" spans="1:5 16335:16335" s="39" customFormat="1" ht="15" customHeight="1">
      <c r="B95" s="59"/>
    </row>
    <row r="96" spans="1:5 16335:16335" ht="16.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6.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sheetData>
  <mergeCells count="1">
    <mergeCell ref="C6:E6"/>
  </mergeCells>
  <pageMargins left="0.7" right="0.7" top="0.75" bottom="0.75" header="0.3" footer="0.3"/>
  <pageSetup orientation="portrait" r:id="rId1"/>
  <headerFooter>
    <oddHeader>&amp;L&amp;"Calibri"&amp;10&amp;K000000Confidential&amp;1#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G153"/>
  <sheetViews>
    <sheetView showGridLines="0" zoomScale="60" zoomScaleNormal="60" workbookViewId="0">
      <selection activeCell="E10" sqref="E10"/>
    </sheetView>
  </sheetViews>
  <sheetFormatPr baseColWidth="10" defaultColWidth="17.26953125" defaultRowHeight="12.5" zeroHeight="1"/>
  <cols>
    <col min="1" max="1" width="7.7265625" style="353" customWidth="1"/>
    <col min="2" max="2" width="99.81640625" style="32" customWidth="1"/>
    <col min="3" max="3" width="25.36328125" style="32" customWidth="1"/>
    <col min="4" max="4" width="19.26953125" style="32" customWidth="1"/>
    <col min="5" max="5" width="18.7265625" style="32" customWidth="1"/>
    <col min="6" max="6" width="18.453125" style="32" customWidth="1"/>
    <col min="7" max="7" width="19.08984375" style="32" customWidth="1"/>
    <col min="8" max="8" width="21.81640625" style="32" customWidth="1"/>
    <col min="9" max="9" width="19.90625" style="32" customWidth="1"/>
    <col min="10" max="10" width="18.36328125" style="32" customWidth="1"/>
    <col min="11" max="11" width="21.7265625" style="32" customWidth="1"/>
    <col min="12" max="12" width="21.1796875" style="32" customWidth="1"/>
    <col min="13" max="13" width="18.54296875" style="32" customWidth="1"/>
    <col min="14" max="14" width="20" style="32" customWidth="1"/>
    <col min="15" max="15" width="19.08984375" style="32" customWidth="1"/>
    <col min="16" max="16" width="17.6328125" style="32" customWidth="1"/>
    <col min="17" max="17" width="20.26953125" style="32" customWidth="1"/>
    <col min="18" max="16334" width="8.453125" style="32" customWidth="1"/>
    <col min="16335" max="16335" width="19.81640625" style="32" customWidth="1"/>
    <col min="16336" max="16384" width="17.26953125" style="32"/>
  </cols>
  <sheetData>
    <row r="1" spans="1:17" s="58" customFormat="1" ht="20.25" customHeight="1">
      <c r="B1" s="351"/>
      <c r="C1" s="352"/>
      <c r="E1" s="60"/>
    </row>
    <row r="2" spans="1:17" s="58" customFormat="1" ht="20.25" customHeight="1">
      <c r="B2" s="351"/>
      <c r="C2" s="352"/>
      <c r="E2" s="60"/>
    </row>
    <row r="3" spans="1:17" ht="20.149999999999999" customHeight="1"/>
    <row r="4" spans="1:17" ht="20.149999999999999" customHeight="1">
      <c r="H4" s="354"/>
    </row>
    <row r="5" spans="1:17" s="358" customFormat="1" ht="40">
      <c r="A5" s="355"/>
      <c r="B5" s="356" t="s">
        <v>17</v>
      </c>
      <c r="C5" s="357"/>
    </row>
    <row r="6" spans="1:17" s="358" customFormat="1" ht="20">
      <c r="A6" s="355"/>
      <c r="B6" s="356"/>
      <c r="C6" s="357"/>
    </row>
    <row r="7" spans="1:17" s="360" customFormat="1" ht="15" customHeight="1">
      <c r="A7" s="359"/>
      <c r="B7" s="40"/>
      <c r="C7" s="385" t="s">
        <v>1</v>
      </c>
      <c r="D7" s="386"/>
      <c r="E7" s="386"/>
      <c r="F7" s="386"/>
      <c r="G7" s="386"/>
      <c r="H7" s="386"/>
      <c r="I7" s="386"/>
      <c r="J7" s="386"/>
      <c r="K7" s="386"/>
      <c r="L7" s="386"/>
      <c r="M7" s="386"/>
      <c r="N7" s="386"/>
      <c r="O7" s="386"/>
      <c r="P7" s="386"/>
      <c r="Q7" s="386"/>
    </row>
    <row r="8" spans="1:17" s="360" customFormat="1" ht="32" customHeight="1">
      <c r="A8" s="361">
        <v>1</v>
      </c>
      <c r="B8" s="160" t="s">
        <v>375</v>
      </c>
      <c r="C8" s="242" t="s">
        <v>376</v>
      </c>
      <c r="D8" s="242" t="s">
        <v>376</v>
      </c>
      <c r="E8" s="242" t="s">
        <v>376</v>
      </c>
      <c r="F8" s="242" t="s">
        <v>376</v>
      </c>
      <c r="G8" s="242" t="s">
        <v>376</v>
      </c>
      <c r="H8" s="242" t="s">
        <v>376</v>
      </c>
      <c r="I8" s="242" t="s">
        <v>376</v>
      </c>
      <c r="J8" s="242" t="s">
        <v>376</v>
      </c>
      <c r="K8" s="242" t="s">
        <v>376</v>
      </c>
      <c r="L8" s="242" t="s">
        <v>376</v>
      </c>
      <c r="M8" s="242" t="s">
        <v>376</v>
      </c>
      <c r="N8" s="242" t="s">
        <v>376</v>
      </c>
      <c r="O8" s="242" t="s">
        <v>376</v>
      </c>
      <c r="P8" s="242" t="s">
        <v>376</v>
      </c>
      <c r="Q8" s="242" t="s">
        <v>376</v>
      </c>
    </row>
    <row r="9" spans="1:17" s="360" customFormat="1" ht="15.5">
      <c r="A9" s="361">
        <v>2</v>
      </c>
      <c r="B9" s="160" t="s">
        <v>377</v>
      </c>
      <c r="C9" s="161">
        <v>15353669</v>
      </c>
      <c r="D9" s="161">
        <v>10176024</v>
      </c>
      <c r="E9" s="161" t="s">
        <v>378</v>
      </c>
      <c r="F9" s="161" t="s">
        <v>379</v>
      </c>
      <c r="G9" s="161" t="s">
        <v>380</v>
      </c>
      <c r="H9" s="161" t="s">
        <v>381</v>
      </c>
      <c r="I9" s="161" t="s">
        <v>382</v>
      </c>
      <c r="J9" s="161" t="s">
        <v>383</v>
      </c>
      <c r="K9" s="161" t="s">
        <v>384</v>
      </c>
      <c r="L9" s="161" t="s">
        <v>385</v>
      </c>
      <c r="M9" s="161" t="s">
        <v>386</v>
      </c>
      <c r="N9" s="161" t="s">
        <v>387</v>
      </c>
      <c r="O9" s="161" t="s">
        <v>388</v>
      </c>
      <c r="P9" s="161" t="s">
        <v>389</v>
      </c>
      <c r="Q9" s="161" t="s">
        <v>390</v>
      </c>
    </row>
    <row r="10" spans="1:17" s="360" customFormat="1" ht="30.5" customHeight="1">
      <c r="A10" s="361">
        <v>3</v>
      </c>
      <c r="B10" s="160" t="s">
        <v>391</v>
      </c>
      <c r="C10" s="161" t="s">
        <v>392</v>
      </c>
      <c r="D10" s="161" t="s">
        <v>392</v>
      </c>
      <c r="E10" s="161" t="s">
        <v>392</v>
      </c>
      <c r="F10" s="161" t="s">
        <v>392</v>
      </c>
      <c r="G10" s="161" t="s">
        <v>392</v>
      </c>
      <c r="H10" s="161" t="s">
        <v>392</v>
      </c>
      <c r="I10" s="161" t="s">
        <v>392</v>
      </c>
      <c r="J10" s="161" t="s">
        <v>392</v>
      </c>
      <c r="K10" s="161" t="s">
        <v>392</v>
      </c>
      <c r="L10" s="161" t="s">
        <v>392</v>
      </c>
      <c r="M10" s="161" t="s">
        <v>392</v>
      </c>
      <c r="N10" s="161" t="s">
        <v>392</v>
      </c>
      <c r="O10" s="161" t="s">
        <v>392</v>
      </c>
      <c r="P10" s="161" t="s">
        <v>392</v>
      </c>
      <c r="Q10" s="161" t="s">
        <v>392</v>
      </c>
    </row>
    <row r="11" spans="1:17" s="360" customFormat="1" ht="46.5">
      <c r="A11" s="164" t="s">
        <v>121</v>
      </c>
      <c r="B11" s="237" t="s">
        <v>393</v>
      </c>
      <c r="C11" s="237"/>
      <c r="D11" s="237"/>
      <c r="E11" s="237"/>
      <c r="F11" s="237"/>
      <c r="G11" s="237"/>
      <c r="H11" s="237"/>
      <c r="I11" s="237"/>
      <c r="J11" s="237"/>
      <c r="K11" s="237"/>
      <c r="L11" s="237"/>
      <c r="M11" s="237"/>
      <c r="N11" s="237"/>
      <c r="O11" s="237"/>
      <c r="P11" s="237"/>
      <c r="Q11" s="237"/>
    </row>
    <row r="12" spans="1:17" s="360" customFormat="1" ht="15.5">
      <c r="A12" s="361">
        <v>4</v>
      </c>
      <c r="B12" s="160" t="s">
        <v>394</v>
      </c>
      <c r="C12" s="161" t="s">
        <v>395</v>
      </c>
      <c r="D12" s="161" t="s">
        <v>396</v>
      </c>
      <c r="E12" s="161" t="s">
        <v>396</v>
      </c>
      <c r="F12" s="161" t="s">
        <v>396</v>
      </c>
      <c r="G12" s="161" t="s">
        <v>396</v>
      </c>
      <c r="H12" s="161" t="s">
        <v>396</v>
      </c>
      <c r="I12" s="161" t="s">
        <v>396</v>
      </c>
      <c r="J12" s="161" t="s">
        <v>396</v>
      </c>
      <c r="K12" s="161" t="s">
        <v>396</v>
      </c>
      <c r="L12" s="161" t="s">
        <v>396</v>
      </c>
      <c r="M12" s="161" t="s">
        <v>396</v>
      </c>
      <c r="N12" s="161" t="s">
        <v>396</v>
      </c>
      <c r="O12" s="161" t="s">
        <v>396</v>
      </c>
      <c r="P12" s="161" t="s">
        <v>396</v>
      </c>
      <c r="Q12" s="161" t="s">
        <v>396</v>
      </c>
    </row>
    <row r="13" spans="1:17" s="360" customFormat="1" ht="15.5">
      <c r="A13" s="361">
        <v>5</v>
      </c>
      <c r="B13" s="160" t="s">
        <v>397</v>
      </c>
      <c r="C13" s="161" t="s">
        <v>395</v>
      </c>
      <c r="D13" s="161" t="s">
        <v>396</v>
      </c>
      <c r="E13" s="161" t="s">
        <v>396</v>
      </c>
      <c r="F13" s="161" t="s">
        <v>396</v>
      </c>
      <c r="G13" s="161" t="s">
        <v>396</v>
      </c>
      <c r="H13" s="161" t="s">
        <v>396</v>
      </c>
      <c r="I13" s="161" t="s">
        <v>396</v>
      </c>
      <c r="J13" s="161" t="s">
        <v>396</v>
      </c>
      <c r="K13" s="161" t="s">
        <v>396</v>
      </c>
      <c r="L13" s="161" t="s">
        <v>396</v>
      </c>
      <c r="M13" s="161" t="s">
        <v>396</v>
      </c>
      <c r="N13" s="161" t="s">
        <v>396</v>
      </c>
      <c r="O13" s="161" t="s">
        <v>396</v>
      </c>
      <c r="P13" s="161" t="s">
        <v>396</v>
      </c>
      <c r="Q13" s="161" t="s">
        <v>396</v>
      </c>
    </row>
    <row r="14" spans="1:17" s="360" customFormat="1" ht="31">
      <c r="A14" s="361">
        <v>6</v>
      </c>
      <c r="B14" s="160" t="s">
        <v>398</v>
      </c>
      <c r="C14" s="161" t="s">
        <v>399</v>
      </c>
      <c r="D14" s="161" t="s">
        <v>399</v>
      </c>
      <c r="E14" s="161" t="s">
        <v>399</v>
      </c>
      <c r="F14" s="161" t="s">
        <v>399</v>
      </c>
      <c r="G14" s="161" t="s">
        <v>399</v>
      </c>
      <c r="H14" s="161" t="s">
        <v>399</v>
      </c>
      <c r="I14" s="161" t="s">
        <v>399</v>
      </c>
      <c r="J14" s="161" t="s">
        <v>399</v>
      </c>
      <c r="K14" s="161" t="s">
        <v>399</v>
      </c>
      <c r="L14" s="161" t="s">
        <v>399</v>
      </c>
      <c r="M14" s="161" t="s">
        <v>399</v>
      </c>
      <c r="N14" s="161" t="s">
        <v>399</v>
      </c>
      <c r="O14" s="161" t="s">
        <v>399</v>
      </c>
      <c r="P14" s="161" t="s">
        <v>399</v>
      </c>
      <c r="Q14" s="161" t="s">
        <v>399</v>
      </c>
    </row>
    <row r="15" spans="1:17" s="360" customFormat="1" ht="31">
      <c r="A15" s="361">
        <v>7</v>
      </c>
      <c r="B15" s="160" t="s">
        <v>400</v>
      </c>
      <c r="C15" s="161" t="s">
        <v>401</v>
      </c>
      <c r="D15" s="161" t="s">
        <v>402</v>
      </c>
      <c r="E15" s="161" t="s">
        <v>402</v>
      </c>
      <c r="F15" s="161" t="s">
        <v>402</v>
      </c>
      <c r="G15" s="161" t="s">
        <v>402</v>
      </c>
      <c r="H15" s="161" t="s">
        <v>402</v>
      </c>
      <c r="I15" s="161" t="s">
        <v>402</v>
      </c>
      <c r="J15" s="161" t="s">
        <v>402</v>
      </c>
      <c r="K15" s="161" t="s">
        <v>402</v>
      </c>
      <c r="L15" s="161" t="s">
        <v>402</v>
      </c>
      <c r="M15" s="161" t="s">
        <v>402</v>
      </c>
      <c r="N15" s="161" t="s">
        <v>402</v>
      </c>
      <c r="O15" s="161" t="s">
        <v>402</v>
      </c>
      <c r="P15" s="161" t="s">
        <v>402</v>
      </c>
      <c r="Q15" s="161" t="s">
        <v>402</v>
      </c>
    </row>
    <row r="16" spans="1:17" s="360" customFormat="1" ht="31">
      <c r="A16" s="361">
        <v>8</v>
      </c>
      <c r="B16" s="160" t="s">
        <v>403</v>
      </c>
      <c r="C16" s="362">
        <v>556993.61572200002</v>
      </c>
      <c r="D16" s="362" t="s">
        <v>209</v>
      </c>
      <c r="E16" s="362">
        <v>111430.05409400001</v>
      </c>
      <c r="F16" s="362">
        <v>111430.05409400001</v>
      </c>
      <c r="G16" s="362">
        <v>111430.05409400001</v>
      </c>
      <c r="H16" s="362">
        <v>111430.05409400001</v>
      </c>
      <c r="I16" s="362">
        <v>148573.40545799999</v>
      </c>
      <c r="J16" s="362">
        <v>148573.40545799999</v>
      </c>
      <c r="K16" s="362">
        <v>111430.05409400001</v>
      </c>
      <c r="L16" s="362">
        <v>111430.05409400001</v>
      </c>
      <c r="M16" s="362">
        <v>111491.20306699999</v>
      </c>
      <c r="N16" s="362">
        <v>185716.756823</v>
      </c>
      <c r="O16" s="362">
        <v>122573.059503</v>
      </c>
      <c r="P16" s="362">
        <v>74286.702728999997</v>
      </c>
      <c r="Q16" s="362">
        <v>74286.702728999997</v>
      </c>
    </row>
    <row r="17" spans="1:17 16335:16335" s="360" customFormat="1" ht="15.5">
      <c r="A17" s="361">
        <v>9</v>
      </c>
      <c r="B17" s="160" t="s">
        <v>404</v>
      </c>
      <c r="C17" s="362">
        <v>561876</v>
      </c>
      <c r="D17" s="362">
        <v>160536</v>
      </c>
      <c r="E17" s="362">
        <v>108503.64748820136</v>
      </c>
      <c r="F17" s="362">
        <v>108503.64748820136</v>
      </c>
      <c r="G17" s="362">
        <v>108503.64748820136</v>
      </c>
      <c r="H17" s="362">
        <v>108503.64748820136</v>
      </c>
      <c r="I17" s="362">
        <v>144671.52998426848</v>
      </c>
      <c r="J17" s="362">
        <v>144671.52998426848</v>
      </c>
      <c r="K17" s="362">
        <v>108503.64748820136</v>
      </c>
      <c r="L17" s="362">
        <v>108503.64748820136</v>
      </c>
      <c r="M17" s="362">
        <v>180839.4124803356</v>
      </c>
      <c r="N17" s="362">
        <v>180839.4124803356</v>
      </c>
      <c r="O17" s="362">
        <v>119354.01223702148</v>
      </c>
      <c r="P17" s="362">
        <v>72335.764992134238</v>
      </c>
      <c r="Q17" s="362">
        <v>72335.764992134238</v>
      </c>
    </row>
    <row r="18" spans="1:17 16335:16335" s="360" customFormat="1" ht="46.5">
      <c r="A18" s="361">
        <v>10</v>
      </c>
      <c r="B18" s="160" t="s">
        <v>405</v>
      </c>
      <c r="C18" s="161" t="s">
        <v>406</v>
      </c>
      <c r="D18" s="161" t="s">
        <v>406</v>
      </c>
      <c r="E18" s="161" t="s">
        <v>406</v>
      </c>
      <c r="F18" s="161" t="s">
        <v>406</v>
      </c>
      <c r="G18" s="161" t="s">
        <v>406</v>
      </c>
      <c r="H18" s="161" t="s">
        <v>406</v>
      </c>
      <c r="I18" s="161" t="s">
        <v>406</v>
      </c>
      <c r="J18" s="161" t="s">
        <v>406</v>
      </c>
      <c r="K18" s="161" t="s">
        <v>406</v>
      </c>
      <c r="L18" s="161" t="s">
        <v>406</v>
      </c>
      <c r="M18" s="161" t="s">
        <v>406</v>
      </c>
      <c r="N18" s="161" t="s">
        <v>406</v>
      </c>
      <c r="O18" s="161" t="s">
        <v>406</v>
      </c>
      <c r="P18" s="161" t="s">
        <v>406</v>
      </c>
      <c r="Q18" s="161" t="s">
        <v>406</v>
      </c>
    </row>
    <row r="19" spans="1:17 16335:16335" s="360" customFormat="1" ht="15.5">
      <c r="A19" s="361">
        <v>11</v>
      </c>
      <c r="B19" s="160" t="s">
        <v>407</v>
      </c>
      <c r="C19" s="363">
        <v>44490</v>
      </c>
      <c r="D19" s="363">
        <v>43845</v>
      </c>
      <c r="E19" s="363">
        <v>39570</v>
      </c>
      <c r="F19" s="363">
        <v>39692</v>
      </c>
      <c r="G19" s="363">
        <v>40360</v>
      </c>
      <c r="H19" s="363">
        <v>40360</v>
      </c>
      <c r="I19" s="363">
        <v>40634</v>
      </c>
      <c r="J19" s="363">
        <v>40634</v>
      </c>
      <c r="K19" s="363">
        <v>41883</v>
      </c>
      <c r="L19" s="363">
        <v>41883</v>
      </c>
      <c r="M19" s="363">
        <v>36951</v>
      </c>
      <c r="N19" s="363">
        <v>43891</v>
      </c>
      <c r="O19" s="363">
        <v>44418</v>
      </c>
      <c r="P19" s="363">
        <v>39388</v>
      </c>
      <c r="Q19" s="363">
        <v>39417</v>
      </c>
    </row>
    <row r="20" spans="1:17 16335:16335" s="360" customFormat="1" ht="31">
      <c r="A20" s="361">
        <v>12</v>
      </c>
      <c r="B20" s="160" t="s">
        <v>408</v>
      </c>
      <c r="C20" s="161" t="s">
        <v>409</v>
      </c>
      <c r="D20" s="161" t="s">
        <v>410</v>
      </c>
      <c r="E20" s="161" t="s">
        <v>410</v>
      </c>
      <c r="F20" s="161" t="s">
        <v>410</v>
      </c>
      <c r="G20" s="161" t="s">
        <v>410</v>
      </c>
      <c r="H20" s="161" t="s">
        <v>410</v>
      </c>
      <c r="I20" s="161" t="s">
        <v>410</v>
      </c>
      <c r="J20" s="161" t="s">
        <v>410</v>
      </c>
      <c r="K20" s="161" t="s">
        <v>410</v>
      </c>
      <c r="L20" s="161" t="s">
        <v>410</v>
      </c>
      <c r="M20" s="161" t="s">
        <v>410</v>
      </c>
      <c r="N20" s="161" t="s">
        <v>410</v>
      </c>
      <c r="O20" s="161" t="s">
        <v>410</v>
      </c>
      <c r="P20" s="161" t="s">
        <v>410</v>
      </c>
      <c r="Q20" s="161" t="s">
        <v>410</v>
      </c>
    </row>
    <row r="21" spans="1:17 16335:16335" s="360" customFormat="1" ht="15.5">
      <c r="A21" s="361">
        <v>13</v>
      </c>
      <c r="B21" s="160" t="s">
        <v>411</v>
      </c>
      <c r="C21" s="161" t="s">
        <v>409</v>
      </c>
      <c r="D21" s="363">
        <v>47504</v>
      </c>
      <c r="E21" s="363">
        <v>48701</v>
      </c>
      <c r="F21" s="363">
        <v>50465</v>
      </c>
      <c r="G21" s="363">
        <v>49491</v>
      </c>
      <c r="H21" s="363">
        <v>51318</v>
      </c>
      <c r="I21" s="363">
        <v>47939</v>
      </c>
      <c r="J21" s="363">
        <v>51592</v>
      </c>
      <c r="K21" s="363">
        <v>49188</v>
      </c>
      <c r="L21" s="363">
        <v>51014</v>
      </c>
      <c r="M21" s="363">
        <v>46266</v>
      </c>
      <c r="N21" s="363">
        <v>49553</v>
      </c>
      <c r="O21" s="363">
        <v>46997</v>
      </c>
      <c r="P21" s="363">
        <v>48520</v>
      </c>
      <c r="Q21" s="363">
        <v>48549</v>
      </c>
    </row>
    <row r="22" spans="1:17 16335:16335" s="360" customFormat="1" ht="15.5">
      <c r="A22" s="361">
        <v>14</v>
      </c>
      <c r="B22" s="160" t="s">
        <v>412</v>
      </c>
      <c r="C22" s="161" t="s">
        <v>413</v>
      </c>
      <c r="D22" s="161" t="s">
        <v>414</v>
      </c>
      <c r="E22" s="161" t="s">
        <v>414</v>
      </c>
      <c r="F22" s="161" t="s">
        <v>414</v>
      </c>
      <c r="G22" s="161" t="s">
        <v>414</v>
      </c>
      <c r="H22" s="161" t="s">
        <v>414</v>
      </c>
      <c r="I22" s="161" t="s">
        <v>414</v>
      </c>
      <c r="J22" s="161" t="s">
        <v>414</v>
      </c>
      <c r="K22" s="161" t="s">
        <v>414</v>
      </c>
      <c r="L22" s="161" t="s">
        <v>414</v>
      </c>
      <c r="M22" s="161" t="s">
        <v>414</v>
      </c>
      <c r="N22" s="161" t="s">
        <v>414</v>
      </c>
      <c r="O22" s="161" t="s">
        <v>414</v>
      </c>
      <c r="P22" s="161" t="s">
        <v>414</v>
      </c>
      <c r="Q22" s="161" t="s">
        <v>414</v>
      </c>
    </row>
    <row r="23" spans="1:17 16335:16335" s="360" customFormat="1" ht="31">
      <c r="A23" s="361">
        <v>15</v>
      </c>
      <c r="B23" s="160" t="s">
        <v>415</v>
      </c>
      <c r="C23" s="161" t="s">
        <v>416</v>
      </c>
      <c r="D23" s="161" t="s">
        <v>417</v>
      </c>
      <c r="E23" s="161" t="s">
        <v>417</v>
      </c>
      <c r="F23" s="161" t="s">
        <v>417</v>
      </c>
      <c r="G23" s="161" t="s">
        <v>417</v>
      </c>
      <c r="H23" s="161" t="s">
        <v>417</v>
      </c>
      <c r="I23" s="161" t="s">
        <v>417</v>
      </c>
      <c r="J23" s="161" t="s">
        <v>417</v>
      </c>
      <c r="K23" s="161" t="s">
        <v>417</v>
      </c>
      <c r="L23" s="161" t="s">
        <v>417</v>
      </c>
      <c r="M23" s="161" t="s">
        <v>417</v>
      </c>
      <c r="N23" s="161" t="s">
        <v>417</v>
      </c>
      <c r="O23" s="161" t="s">
        <v>417</v>
      </c>
      <c r="P23" s="161" t="s">
        <v>417</v>
      </c>
      <c r="Q23" s="161" t="s">
        <v>417</v>
      </c>
    </row>
    <row r="24" spans="1:17 16335:16335" s="360" customFormat="1" ht="46.5">
      <c r="A24" s="361">
        <v>16</v>
      </c>
      <c r="B24" s="160" t="s">
        <v>418</v>
      </c>
      <c r="C24" s="161" t="s">
        <v>419</v>
      </c>
      <c r="D24" s="161" t="s">
        <v>417</v>
      </c>
      <c r="E24" s="161" t="s">
        <v>417</v>
      </c>
      <c r="F24" s="161" t="s">
        <v>417</v>
      </c>
      <c r="G24" s="161" t="s">
        <v>417</v>
      </c>
      <c r="H24" s="161" t="s">
        <v>417</v>
      </c>
      <c r="I24" s="161" t="s">
        <v>417</v>
      </c>
      <c r="J24" s="161" t="s">
        <v>417</v>
      </c>
      <c r="K24" s="161" t="s">
        <v>417</v>
      </c>
      <c r="L24" s="161" t="s">
        <v>417</v>
      </c>
      <c r="M24" s="161" t="s">
        <v>417</v>
      </c>
      <c r="N24" s="161" t="s">
        <v>417</v>
      </c>
      <c r="O24" s="161" t="s">
        <v>417</v>
      </c>
      <c r="P24" s="161" t="s">
        <v>417</v>
      </c>
      <c r="Q24" s="161" t="s">
        <v>417</v>
      </c>
    </row>
    <row r="25" spans="1:17 16335:16335" s="360" customFormat="1" ht="15.5">
      <c r="A25" s="164"/>
      <c r="B25" s="241" t="s">
        <v>420</v>
      </c>
      <c r="C25" s="134"/>
      <c r="D25" s="134"/>
      <c r="E25" s="134"/>
      <c r="F25" s="134"/>
      <c r="G25" s="134"/>
      <c r="H25" s="134"/>
      <c r="I25" s="134"/>
      <c r="J25" s="134"/>
      <c r="K25" s="134"/>
      <c r="L25" s="134"/>
      <c r="M25" s="134"/>
      <c r="N25" s="134"/>
      <c r="O25" s="134"/>
      <c r="P25" s="134"/>
      <c r="Q25" s="134"/>
    </row>
    <row r="26" spans="1:17 16335:16335" s="360" customFormat="1" ht="15.5">
      <c r="A26" s="361">
        <v>17</v>
      </c>
      <c r="B26" s="160" t="s">
        <v>421</v>
      </c>
      <c r="C26" s="161" t="s">
        <v>422</v>
      </c>
      <c r="D26" s="161" t="s">
        <v>422</v>
      </c>
      <c r="E26" s="161" t="s">
        <v>422</v>
      </c>
      <c r="F26" s="161" t="s">
        <v>422</v>
      </c>
      <c r="G26" s="161" t="s">
        <v>422</v>
      </c>
      <c r="H26" s="161" t="s">
        <v>422</v>
      </c>
      <c r="I26" s="161" t="s">
        <v>422</v>
      </c>
      <c r="J26" s="161" t="s">
        <v>422</v>
      </c>
      <c r="K26" s="161" t="s">
        <v>422</v>
      </c>
      <c r="L26" s="161" t="s">
        <v>422</v>
      </c>
      <c r="M26" s="161" t="s">
        <v>422</v>
      </c>
      <c r="N26" s="161" t="s">
        <v>422</v>
      </c>
      <c r="O26" s="161" t="s">
        <v>422</v>
      </c>
      <c r="P26" s="161" t="s">
        <v>422</v>
      </c>
      <c r="Q26" s="161" t="s">
        <v>422</v>
      </c>
    </row>
    <row r="27" spans="1:17 16335:16335" s="360" customFormat="1" ht="15.5">
      <c r="A27" s="361">
        <v>18</v>
      </c>
      <c r="B27" s="160" t="s">
        <v>423</v>
      </c>
      <c r="C27" s="364">
        <v>4.6249999999999999E-2</v>
      </c>
      <c r="D27" s="364">
        <v>3.7919999999999995E-2</v>
      </c>
      <c r="E27" s="364">
        <v>4.6581999999999998E-2</v>
      </c>
      <c r="F27" s="364">
        <v>4.1713699999999999E-2</v>
      </c>
      <c r="G27" s="364">
        <v>3.925766666666667E-2</v>
      </c>
      <c r="H27" s="364">
        <v>3.7766333333333332E-2</v>
      </c>
      <c r="I27" s="364">
        <v>3.7740000000000003E-2</v>
      </c>
      <c r="J27" s="364">
        <v>3.85E-2</v>
      </c>
      <c r="K27" s="364">
        <v>0.03</v>
      </c>
      <c r="L27" s="364">
        <v>3.1E-2</v>
      </c>
      <c r="M27" s="364">
        <v>4.4109992000000001E-2</v>
      </c>
      <c r="N27" s="364">
        <v>9.4999999999999998E-3</v>
      </c>
      <c r="O27" s="364">
        <v>3.5152121212121211E-2</v>
      </c>
      <c r="P27" s="364">
        <v>4.0156999999999991E-2</v>
      </c>
      <c r="Q27" s="364">
        <v>4.0999999999999995E-2</v>
      </c>
    </row>
    <row r="28" spans="1:17 16335:16335" s="360" customFormat="1" ht="15.5">
      <c r="A28" s="361">
        <v>19</v>
      </c>
      <c r="B28" s="160" t="s">
        <v>424</v>
      </c>
      <c r="C28" s="161" t="s">
        <v>413</v>
      </c>
      <c r="D28" s="161" t="s">
        <v>414</v>
      </c>
      <c r="E28" s="161" t="s">
        <v>414</v>
      </c>
      <c r="F28" s="161" t="s">
        <v>414</v>
      </c>
      <c r="G28" s="161" t="s">
        <v>414</v>
      </c>
      <c r="H28" s="161" t="s">
        <v>414</v>
      </c>
      <c r="I28" s="161" t="s">
        <v>414</v>
      </c>
      <c r="J28" s="161" t="s">
        <v>414</v>
      </c>
      <c r="K28" s="161" t="s">
        <v>414</v>
      </c>
      <c r="L28" s="161" t="s">
        <v>414</v>
      </c>
      <c r="M28" s="161" t="s">
        <v>414</v>
      </c>
      <c r="N28" s="161" t="s">
        <v>414</v>
      </c>
      <c r="O28" s="161" t="s">
        <v>414</v>
      </c>
      <c r="P28" s="161" t="s">
        <v>414</v>
      </c>
      <c r="Q28" s="161" t="s">
        <v>414</v>
      </c>
    </row>
    <row r="29" spans="1:17 16335:16335" s="360" customFormat="1" ht="31">
      <c r="A29" s="361">
        <v>20</v>
      </c>
      <c r="B29" s="160" t="s">
        <v>425</v>
      </c>
      <c r="C29" s="161" t="s">
        <v>426</v>
      </c>
      <c r="D29" s="161" t="s">
        <v>427</v>
      </c>
      <c r="E29" s="161" t="s">
        <v>427</v>
      </c>
      <c r="F29" s="161" t="s">
        <v>427</v>
      </c>
      <c r="G29" s="161" t="s">
        <v>427</v>
      </c>
      <c r="H29" s="161" t="s">
        <v>427</v>
      </c>
      <c r="I29" s="161" t="s">
        <v>427</v>
      </c>
      <c r="J29" s="161" t="s">
        <v>427</v>
      </c>
      <c r="K29" s="161" t="s">
        <v>427</v>
      </c>
      <c r="L29" s="161" t="s">
        <v>427</v>
      </c>
      <c r="M29" s="161" t="s">
        <v>427</v>
      </c>
      <c r="N29" s="161" t="s">
        <v>427</v>
      </c>
      <c r="O29" s="161" t="s">
        <v>427</v>
      </c>
      <c r="P29" s="161" t="s">
        <v>427</v>
      </c>
      <c r="Q29" s="161" t="s">
        <v>427</v>
      </c>
    </row>
    <row r="30" spans="1:17 16335:16335" s="360" customFormat="1" ht="15.5">
      <c r="A30" s="164">
        <v>21</v>
      </c>
      <c r="B30" s="237" t="s">
        <v>428</v>
      </c>
      <c r="C30" s="237"/>
      <c r="D30" s="237"/>
      <c r="E30" s="237"/>
      <c r="F30" s="237"/>
      <c r="G30" s="237"/>
      <c r="H30" s="237"/>
      <c r="I30" s="237"/>
      <c r="J30" s="237"/>
      <c r="K30" s="237"/>
      <c r="L30" s="237"/>
      <c r="M30" s="237"/>
      <c r="N30" s="237"/>
      <c r="O30" s="237"/>
      <c r="P30" s="237"/>
      <c r="Q30" s="237"/>
    </row>
    <row r="31" spans="1:17 16335:16335" s="360" customFormat="1" ht="15.5">
      <c r="A31" s="361">
        <v>22</v>
      </c>
      <c r="B31" s="160" t="s">
        <v>429</v>
      </c>
      <c r="C31" s="161" t="s">
        <v>430</v>
      </c>
      <c r="D31" s="161" t="s">
        <v>430</v>
      </c>
      <c r="E31" s="161" t="s">
        <v>430</v>
      </c>
      <c r="F31" s="161" t="s">
        <v>430</v>
      </c>
      <c r="G31" s="161" t="s">
        <v>430</v>
      </c>
      <c r="H31" s="161" t="s">
        <v>430</v>
      </c>
      <c r="I31" s="161" t="s">
        <v>430</v>
      </c>
      <c r="J31" s="161" t="s">
        <v>430</v>
      </c>
      <c r="K31" s="161" t="s">
        <v>430</v>
      </c>
      <c r="L31" s="161" t="s">
        <v>430</v>
      </c>
      <c r="M31" s="161" t="s">
        <v>430</v>
      </c>
      <c r="N31" s="161" t="s">
        <v>430</v>
      </c>
      <c r="O31" s="161" t="s">
        <v>430</v>
      </c>
      <c r="P31" s="161" t="s">
        <v>430</v>
      </c>
      <c r="Q31" s="161" t="s">
        <v>430</v>
      </c>
      <c r="XDG31" s="365"/>
    </row>
    <row r="32" spans="1:17 16335:16335" s="360" customFormat="1" ht="15.5">
      <c r="A32" s="361">
        <v>23</v>
      </c>
      <c r="B32" s="160" t="s">
        <v>431</v>
      </c>
      <c r="C32" s="161" t="s">
        <v>432</v>
      </c>
      <c r="D32" s="161" t="s">
        <v>432</v>
      </c>
      <c r="E32" s="161" t="s">
        <v>432</v>
      </c>
      <c r="F32" s="161" t="s">
        <v>432</v>
      </c>
      <c r="G32" s="161" t="s">
        <v>432</v>
      </c>
      <c r="H32" s="161" t="s">
        <v>432</v>
      </c>
      <c r="I32" s="161" t="s">
        <v>432</v>
      </c>
      <c r="J32" s="161" t="s">
        <v>432</v>
      </c>
      <c r="K32" s="161" t="s">
        <v>432</v>
      </c>
      <c r="L32" s="161" t="s">
        <v>432</v>
      </c>
      <c r="M32" s="161" t="s">
        <v>432</v>
      </c>
      <c r="N32" s="161" t="s">
        <v>432</v>
      </c>
      <c r="O32" s="161" t="s">
        <v>432</v>
      </c>
      <c r="P32" s="161" t="s">
        <v>432</v>
      </c>
      <c r="Q32" s="161" t="s">
        <v>432</v>
      </c>
      <c r="XDG32" s="365"/>
    </row>
    <row r="33" spans="1:17 16335:16335" s="360" customFormat="1" ht="15.5">
      <c r="A33" s="361">
        <v>24</v>
      </c>
      <c r="B33" s="180" t="s">
        <v>433</v>
      </c>
      <c r="C33" s="161" t="s">
        <v>209</v>
      </c>
      <c r="D33" s="161" t="s">
        <v>209</v>
      </c>
      <c r="E33" s="161" t="s">
        <v>209</v>
      </c>
      <c r="F33" s="161" t="s">
        <v>209</v>
      </c>
      <c r="G33" s="161" t="s">
        <v>209</v>
      </c>
      <c r="H33" s="161" t="s">
        <v>209</v>
      </c>
      <c r="I33" s="161" t="s">
        <v>209</v>
      </c>
      <c r="J33" s="161" t="s">
        <v>209</v>
      </c>
      <c r="K33" s="161" t="s">
        <v>209</v>
      </c>
      <c r="L33" s="161" t="s">
        <v>209</v>
      </c>
      <c r="M33" s="161" t="s">
        <v>209</v>
      </c>
      <c r="N33" s="161" t="s">
        <v>209</v>
      </c>
      <c r="O33" s="161" t="s">
        <v>209</v>
      </c>
      <c r="P33" s="161" t="s">
        <v>209</v>
      </c>
      <c r="Q33" s="161" t="s">
        <v>209</v>
      </c>
      <c r="XDG33" s="365"/>
    </row>
    <row r="34" spans="1:17 16335:16335" s="360" customFormat="1" ht="15.5">
      <c r="A34" s="361">
        <v>25</v>
      </c>
      <c r="B34" s="180" t="s">
        <v>434</v>
      </c>
      <c r="C34" s="161" t="s">
        <v>209</v>
      </c>
      <c r="D34" s="161" t="s">
        <v>209</v>
      </c>
      <c r="E34" s="161" t="s">
        <v>209</v>
      </c>
      <c r="F34" s="161" t="s">
        <v>209</v>
      </c>
      <c r="G34" s="161" t="s">
        <v>209</v>
      </c>
      <c r="H34" s="161" t="s">
        <v>209</v>
      </c>
      <c r="I34" s="161" t="s">
        <v>209</v>
      </c>
      <c r="J34" s="161" t="s">
        <v>209</v>
      </c>
      <c r="K34" s="161" t="s">
        <v>209</v>
      </c>
      <c r="L34" s="161" t="s">
        <v>209</v>
      </c>
      <c r="M34" s="161" t="s">
        <v>209</v>
      </c>
      <c r="N34" s="161" t="s">
        <v>209</v>
      </c>
      <c r="O34" s="161" t="s">
        <v>209</v>
      </c>
      <c r="P34" s="161" t="s">
        <v>209</v>
      </c>
      <c r="Q34" s="161" t="s">
        <v>209</v>
      </c>
      <c r="XDG34" s="365"/>
    </row>
    <row r="35" spans="1:17 16335:16335" s="360" customFormat="1" ht="15.5">
      <c r="A35" s="361">
        <v>26</v>
      </c>
      <c r="B35" s="180" t="s">
        <v>435</v>
      </c>
      <c r="C35" s="161" t="s">
        <v>209</v>
      </c>
      <c r="D35" s="161" t="s">
        <v>209</v>
      </c>
      <c r="E35" s="161" t="s">
        <v>209</v>
      </c>
      <c r="F35" s="161" t="s">
        <v>209</v>
      </c>
      <c r="G35" s="161" t="s">
        <v>209</v>
      </c>
      <c r="H35" s="161" t="s">
        <v>209</v>
      </c>
      <c r="I35" s="161" t="s">
        <v>209</v>
      </c>
      <c r="J35" s="161" t="s">
        <v>209</v>
      </c>
      <c r="K35" s="161" t="s">
        <v>209</v>
      </c>
      <c r="L35" s="161" t="s">
        <v>209</v>
      </c>
      <c r="M35" s="161" t="s">
        <v>209</v>
      </c>
      <c r="N35" s="161" t="s">
        <v>209</v>
      </c>
      <c r="O35" s="161" t="s">
        <v>209</v>
      </c>
      <c r="P35" s="161" t="s">
        <v>209</v>
      </c>
      <c r="Q35" s="161" t="s">
        <v>209</v>
      </c>
      <c r="XDG35" s="365"/>
    </row>
    <row r="36" spans="1:17 16335:16335" s="360" customFormat="1" ht="15.5">
      <c r="A36" s="164">
        <v>27</v>
      </c>
      <c r="B36" s="237" t="s">
        <v>436</v>
      </c>
      <c r="C36" s="237"/>
      <c r="D36" s="237"/>
      <c r="E36" s="237"/>
      <c r="F36" s="237"/>
      <c r="G36" s="237"/>
      <c r="H36" s="237"/>
      <c r="I36" s="237"/>
      <c r="J36" s="237"/>
      <c r="K36" s="237"/>
      <c r="L36" s="237"/>
      <c r="M36" s="237"/>
      <c r="N36" s="237"/>
      <c r="O36" s="237"/>
      <c r="P36" s="237"/>
      <c r="Q36" s="237"/>
    </row>
    <row r="37" spans="1:17 16335:16335" s="360" customFormat="1" ht="15.5">
      <c r="A37" s="361">
        <v>28</v>
      </c>
      <c r="B37" s="180" t="s">
        <v>437</v>
      </c>
      <c r="C37" s="161" t="s">
        <v>209</v>
      </c>
      <c r="D37" s="161" t="s">
        <v>209</v>
      </c>
      <c r="E37" s="161" t="s">
        <v>209</v>
      </c>
      <c r="F37" s="161" t="s">
        <v>209</v>
      </c>
      <c r="G37" s="161" t="s">
        <v>209</v>
      </c>
      <c r="H37" s="161" t="s">
        <v>209</v>
      </c>
      <c r="I37" s="161" t="s">
        <v>209</v>
      </c>
      <c r="J37" s="161" t="s">
        <v>209</v>
      </c>
      <c r="K37" s="161" t="s">
        <v>209</v>
      </c>
      <c r="L37" s="161" t="s">
        <v>209</v>
      </c>
      <c r="M37" s="161" t="s">
        <v>209</v>
      </c>
      <c r="N37" s="161" t="s">
        <v>209</v>
      </c>
      <c r="O37" s="161" t="s">
        <v>209</v>
      </c>
      <c r="P37" s="161" t="s">
        <v>209</v>
      </c>
      <c r="Q37" s="161" t="s">
        <v>209</v>
      </c>
      <c r="XDG37" s="365"/>
    </row>
    <row r="38" spans="1:17 16335:16335" s="360" customFormat="1" ht="15.5">
      <c r="A38" s="361">
        <v>29</v>
      </c>
      <c r="B38" s="180" t="s">
        <v>438</v>
      </c>
      <c r="C38" s="161" t="s">
        <v>209</v>
      </c>
      <c r="D38" s="161" t="s">
        <v>209</v>
      </c>
      <c r="E38" s="161" t="s">
        <v>209</v>
      </c>
      <c r="F38" s="161" t="s">
        <v>209</v>
      </c>
      <c r="G38" s="161" t="s">
        <v>209</v>
      </c>
      <c r="H38" s="161" t="s">
        <v>209</v>
      </c>
      <c r="I38" s="161" t="s">
        <v>209</v>
      </c>
      <c r="J38" s="161" t="s">
        <v>209</v>
      </c>
      <c r="K38" s="161" t="s">
        <v>209</v>
      </c>
      <c r="L38" s="161" t="s">
        <v>209</v>
      </c>
      <c r="M38" s="161" t="s">
        <v>209</v>
      </c>
      <c r="N38" s="161" t="s">
        <v>209</v>
      </c>
      <c r="O38" s="161" t="s">
        <v>209</v>
      </c>
      <c r="P38" s="161" t="s">
        <v>209</v>
      </c>
      <c r="Q38" s="161" t="s">
        <v>209</v>
      </c>
      <c r="XDG38" s="365"/>
    </row>
    <row r="39" spans="1:17 16335:16335" s="360" customFormat="1" ht="15.5">
      <c r="A39" s="361">
        <v>30</v>
      </c>
      <c r="B39" s="160" t="s">
        <v>439</v>
      </c>
      <c r="C39" s="161" t="s">
        <v>413</v>
      </c>
      <c r="D39" s="161"/>
      <c r="E39" s="161"/>
      <c r="F39" s="161"/>
      <c r="G39" s="161"/>
      <c r="H39" s="161"/>
      <c r="I39" s="161"/>
      <c r="J39" s="161"/>
      <c r="K39" s="161"/>
      <c r="L39" s="161"/>
      <c r="M39" s="161"/>
      <c r="N39" s="161"/>
      <c r="O39" s="161"/>
      <c r="P39" s="161"/>
      <c r="Q39" s="161"/>
      <c r="XDG39" s="365"/>
    </row>
    <row r="40" spans="1:17 16335:16335" s="360" customFormat="1" ht="46.5">
      <c r="A40" s="361">
        <v>31</v>
      </c>
      <c r="B40" s="180" t="s">
        <v>440</v>
      </c>
      <c r="C40" s="161" t="s">
        <v>441</v>
      </c>
      <c r="D40" s="161"/>
      <c r="E40" s="161"/>
      <c r="F40" s="161"/>
      <c r="G40" s="161"/>
      <c r="H40" s="161"/>
      <c r="I40" s="161"/>
      <c r="J40" s="161"/>
      <c r="K40" s="161"/>
      <c r="L40" s="161"/>
      <c r="M40" s="161"/>
      <c r="N40" s="161"/>
      <c r="O40" s="161"/>
      <c r="P40" s="161"/>
      <c r="Q40" s="161"/>
      <c r="XDG40" s="365"/>
    </row>
    <row r="41" spans="1:17 16335:16335" s="360" customFormat="1" ht="31">
      <c r="A41" s="164">
        <v>32</v>
      </c>
      <c r="B41" s="237" t="s">
        <v>442</v>
      </c>
      <c r="C41" s="237"/>
      <c r="D41" s="237"/>
      <c r="E41" s="237"/>
      <c r="F41" s="237"/>
      <c r="G41" s="237"/>
      <c r="H41" s="237"/>
      <c r="I41" s="237"/>
      <c r="J41" s="237"/>
      <c r="K41" s="237"/>
      <c r="L41" s="237"/>
      <c r="M41" s="237"/>
      <c r="N41" s="237"/>
      <c r="O41" s="237"/>
      <c r="P41" s="237"/>
      <c r="Q41" s="237"/>
    </row>
    <row r="42" spans="1:17 16335:16335" s="360" customFormat="1" ht="33.75" customHeight="1">
      <c r="A42" s="361">
        <v>33</v>
      </c>
      <c r="B42" s="180" t="s">
        <v>443</v>
      </c>
      <c r="C42" s="161" t="s">
        <v>444</v>
      </c>
      <c r="D42" s="161"/>
      <c r="E42" s="161"/>
      <c r="F42" s="161"/>
      <c r="G42" s="161"/>
      <c r="H42" s="161"/>
      <c r="I42" s="161"/>
      <c r="J42" s="161"/>
      <c r="K42" s="161"/>
      <c r="L42" s="161"/>
      <c r="M42" s="161"/>
      <c r="N42" s="161"/>
      <c r="O42" s="161"/>
      <c r="P42" s="161"/>
      <c r="Q42" s="161"/>
      <c r="XDG42" s="365"/>
    </row>
    <row r="43" spans="1:17 16335:16335" s="360" customFormat="1" ht="27.75" customHeight="1">
      <c r="A43" s="361">
        <v>34</v>
      </c>
      <c r="B43" s="180" t="s">
        <v>445</v>
      </c>
      <c r="C43" s="161" t="s">
        <v>209</v>
      </c>
      <c r="D43" s="161"/>
      <c r="E43" s="161"/>
      <c r="F43" s="161"/>
      <c r="G43" s="161"/>
      <c r="H43" s="161"/>
      <c r="I43" s="161"/>
      <c r="J43" s="161"/>
      <c r="K43" s="161"/>
      <c r="L43" s="161"/>
      <c r="M43" s="161"/>
      <c r="N43" s="161"/>
      <c r="O43" s="161"/>
      <c r="P43" s="161"/>
      <c r="Q43" s="161"/>
      <c r="XDG43" s="365"/>
    </row>
    <row r="44" spans="1:17 16335:16335" s="360" customFormat="1" ht="15.5">
      <c r="A44" s="164" t="s">
        <v>446</v>
      </c>
      <c r="B44" s="237" t="s">
        <v>447</v>
      </c>
      <c r="C44" s="237"/>
      <c r="D44" s="237"/>
      <c r="E44" s="237"/>
      <c r="F44" s="237"/>
      <c r="G44" s="237"/>
      <c r="H44" s="237"/>
      <c r="I44" s="237"/>
      <c r="J44" s="237"/>
      <c r="K44" s="237"/>
      <c r="L44" s="237"/>
      <c r="M44" s="237"/>
      <c r="N44" s="237"/>
      <c r="O44" s="237"/>
      <c r="P44" s="237"/>
      <c r="Q44" s="237"/>
    </row>
    <row r="45" spans="1:17 16335:16335" s="360" customFormat="1" ht="46.5">
      <c r="A45" s="164">
        <v>35</v>
      </c>
      <c r="B45" s="237" t="s">
        <v>448</v>
      </c>
      <c r="C45" s="237"/>
      <c r="D45" s="237"/>
      <c r="E45" s="237"/>
      <c r="F45" s="237"/>
      <c r="G45" s="237"/>
      <c r="H45" s="237"/>
      <c r="I45" s="237"/>
      <c r="J45" s="237"/>
      <c r="K45" s="237"/>
      <c r="L45" s="237"/>
      <c r="M45" s="237"/>
      <c r="N45" s="237"/>
      <c r="O45" s="237"/>
      <c r="P45" s="237"/>
      <c r="Q45" s="237"/>
    </row>
    <row r="46" spans="1:17 16335:16335" s="360" customFormat="1" ht="15.5">
      <c r="A46" s="361">
        <v>36</v>
      </c>
      <c r="B46" s="160" t="s">
        <v>449</v>
      </c>
      <c r="C46" s="161" t="s">
        <v>414</v>
      </c>
      <c r="D46" s="161" t="s">
        <v>414</v>
      </c>
      <c r="E46" s="161" t="s">
        <v>414</v>
      </c>
      <c r="F46" s="161" t="s">
        <v>414</v>
      </c>
      <c r="G46" s="161" t="s">
        <v>414</v>
      </c>
      <c r="H46" s="161" t="s">
        <v>414</v>
      </c>
      <c r="I46" s="161" t="s">
        <v>414</v>
      </c>
      <c r="J46" s="161" t="s">
        <v>414</v>
      </c>
      <c r="K46" s="161" t="s">
        <v>414</v>
      </c>
      <c r="L46" s="161" t="s">
        <v>414</v>
      </c>
      <c r="M46" s="161" t="s">
        <v>414</v>
      </c>
      <c r="N46" s="161" t="s">
        <v>414</v>
      </c>
      <c r="O46" s="161" t="s">
        <v>414</v>
      </c>
      <c r="P46" s="161" t="s">
        <v>414</v>
      </c>
      <c r="Q46" s="161" t="s">
        <v>414</v>
      </c>
      <c r="XDG46" s="365"/>
    </row>
    <row r="47" spans="1:17 16335:16335" s="360" customFormat="1" ht="15.5">
      <c r="A47" s="361">
        <v>37</v>
      </c>
      <c r="B47" s="180" t="s">
        <v>450</v>
      </c>
      <c r="C47" s="161" t="s">
        <v>209</v>
      </c>
      <c r="D47" s="161" t="s">
        <v>209</v>
      </c>
      <c r="E47" s="161" t="s">
        <v>209</v>
      </c>
      <c r="F47" s="161" t="s">
        <v>209</v>
      </c>
      <c r="G47" s="161" t="s">
        <v>209</v>
      </c>
      <c r="H47" s="161" t="s">
        <v>209</v>
      </c>
      <c r="I47" s="161" t="s">
        <v>209</v>
      </c>
      <c r="J47" s="161" t="s">
        <v>209</v>
      </c>
      <c r="K47" s="161" t="s">
        <v>209</v>
      </c>
      <c r="L47" s="161" t="s">
        <v>209</v>
      </c>
      <c r="M47" s="161" t="s">
        <v>209</v>
      </c>
      <c r="N47" s="161" t="s">
        <v>209</v>
      </c>
      <c r="O47" s="161" t="s">
        <v>209</v>
      </c>
      <c r="P47" s="161" t="s">
        <v>209</v>
      </c>
      <c r="Q47" s="161" t="s">
        <v>209</v>
      </c>
      <c r="XDG47" s="365"/>
    </row>
    <row r="48" spans="1:17 16335:16335" s="360" customFormat="1" ht="16.399999999999999" customHeight="1">
      <c r="A48" s="348"/>
      <c r="D48" s="56"/>
      <c r="E48" s="366"/>
      <c r="XDG48" s="365"/>
    </row>
    <row r="49" spans="1:17 16335:16335" s="360" customFormat="1" ht="59.5" customHeight="1">
      <c r="A49" s="348"/>
      <c r="B49" s="367" t="s">
        <v>451</v>
      </c>
      <c r="D49" s="346"/>
      <c r="E49" s="366"/>
      <c r="XDG49" s="365"/>
    </row>
    <row r="50" spans="1:17 16335:16335" s="360" customFormat="1" ht="16.399999999999999" customHeight="1">
      <c r="A50" s="348"/>
      <c r="B50" s="58"/>
    </row>
    <row r="51" spans="1:17 16335:16335" s="360" customFormat="1" ht="15.5">
      <c r="A51" s="348"/>
      <c r="B51" s="160" t="s">
        <v>377</v>
      </c>
      <c r="C51" s="161">
        <v>15353669</v>
      </c>
      <c r="D51" s="161">
        <v>10176024</v>
      </c>
      <c r="E51" s="161" t="s">
        <v>378</v>
      </c>
      <c r="F51" s="161" t="s">
        <v>379</v>
      </c>
      <c r="G51" s="161" t="s">
        <v>380</v>
      </c>
      <c r="H51" s="161" t="s">
        <v>381</v>
      </c>
      <c r="I51" s="161" t="s">
        <v>382</v>
      </c>
      <c r="J51" s="161" t="s">
        <v>383</v>
      </c>
      <c r="K51" s="161" t="s">
        <v>384</v>
      </c>
      <c r="L51" s="161" t="s">
        <v>385</v>
      </c>
      <c r="M51" s="161" t="s">
        <v>386</v>
      </c>
      <c r="N51" s="161" t="s">
        <v>387</v>
      </c>
      <c r="O51" s="161" t="s">
        <v>388</v>
      </c>
      <c r="P51" s="161" t="s">
        <v>389</v>
      </c>
      <c r="Q51" s="161" t="s">
        <v>390</v>
      </c>
    </row>
    <row r="52" spans="1:17 16335:16335" s="360" customFormat="1" ht="15" customHeight="1">
      <c r="A52" s="348"/>
      <c r="B52" s="160" t="s">
        <v>452</v>
      </c>
      <c r="C52" s="368">
        <v>700000000</v>
      </c>
      <c r="D52" s="368">
        <v>200000000</v>
      </c>
      <c r="E52" s="368">
        <v>135176717.3571054</v>
      </c>
      <c r="F52" s="368">
        <v>135176717.3571054</v>
      </c>
      <c r="G52" s="368">
        <v>135176717.3571054</v>
      </c>
      <c r="H52" s="368">
        <v>135176717.3571054</v>
      </c>
      <c r="I52" s="368">
        <v>180235623.14280719</v>
      </c>
      <c r="J52" s="368">
        <v>180235623.14280719</v>
      </c>
      <c r="K52" s="368">
        <v>135176717.3571054</v>
      </c>
      <c r="L52" s="368">
        <v>135176717.3571054</v>
      </c>
      <c r="M52" s="368">
        <v>225294528.92850903</v>
      </c>
      <c r="N52" s="368">
        <v>225294528.92850903</v>
      </c>
      <c r="O52" s="368">
        <v>148694389.09281594</v>
      </c>
      <c r="P52" s="368">
        <v>90117811.571403593</v>
      </c>
      <c r="Q52" s="368">
        <v>90117811.571403593</v>
      </c>
    </row>
    <row r="53" spans="1:17 16335:16335" ht="16.5" hidden="1" customHeight="1"/>
    <row r="54" spans="1:17 16335:16335" ht="12.75" hidden="1" customHeight="1"/>
    <row r="55" spans="1:17 16335:16335" ht="12.75" hidden="1" customHeight="1"/>
    <row r="56" spans="1:17 16335:16335" ht="12.75" hidden="1" customHeight="1"/>
    <row r="57" spans="1:17 16335:16335" ht="12.75" hidden="1" customHeight="1"/>
    <row r="58" spans="1:17 16335:16335" ht="12.75" hidden="1" customHeight="1"/>
    <row r="59" spans="1:17 16335:16335" ht="12.75" hidden="1" customHeight="1"/>
    <row r="60" spans="1:17 16335:16335" ht="12.75" hidden="1" customHeight="1"/>
    <row r="61" spans="1:17 16335:16335" ht="12.75" hidden="1" customHeight="1"/>
    <row r="62" spans="1:17 16335:16335" ht="12.75" hidden="1" customHeight="1"/>
    <row r="63" spans="1:17 16335:16335" ht="12.75" hidden="1" customHeight="1"/>
    <row r="64" spans="1:17 16335:16335"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6.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sheetData>
  <mergeCells count="1">
    <mergeCell ref="C7:Q7"/>
  </mergeCells>
  <pageMargins left="0.7" right="0.7" top="0.75" bottom="0.75" header="0.3" footer="0.3"/>
  <pageSetup orientation="portrait" r:id="rId1"/>
  <headerFooter>
    <oddHeader>&amp;L&amp;"Calibri"&amp;10&amp;K000000Confidential&amp;1#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60" zoomScaleNormal="60" workbookViewId="0">
      <selection activeCell="H14" sqref="H14"/>
    </sheetView>
  </sheetViews>
  <sheetFormatPr baseColWidth="10" defaultColWidth="9.26953125" defaultRowHeight="10"/>
  <cols>
    <col min="1" max="1" width="7.7265625" style="83" customWidth="1"/>
    <col min="2" max="2" width="67.26953125" style="83" customWidth="1"/>
    <col min="3" max="4" width="20.26953125" style="83" customWidth="1"/>
    <col min="5" max="5" width="20.54296875" style="83" customWidth="1"/>
    <col min="6" max="6" width="21.453125" style="83" customWidth="1"/>
    <col min="7" max="16384" width="9.26953125" style="83"/>
  </cols>
  <sheetData>
    <row r="1" spans="1:6" s="58" customFormat="1" ht="20.25" customHeight="1">
      <c r="B1" s="24"/>
      <c r="C1" s="25"/>
      <c r="D1"/>
      <c r="F1" s="60"/>
    </row>
    <row r="2" spans="1:6" s="58" customFormat="1" ht="20.25" customHeight="1">
      <c r="B2" s="24"/>
      <c r="C2" s="25"/>
      <c r="D2"/>
      <c r="F2" s="60"/>
    </row>
    <row r="5" spans="1:6" ht="20">
      <c r="B5" s="34" t="s">
        <v>20</v>
      </c>
    </row>
    <row r="6" spans="1:6" ht="15.5">
      <c r="B6" s="84"/>
      <c r="C6" s="85"/>
      <c r="D6" s="85"/>
    </row>
    <row r="7" spans="1:6" ht="15.5">
      <c r="A7" s="85"/>
      <c r="B7" s="84"/>
      <c r="C7" s="243" t="s">
        <v>109</v>
      </c>
      <c r="D7"/>
      <c r="E7"/>
    </row>
    <row r="8" spans="1:6" ht="15.5">
      <c r="A8" s="64"/>
      <c r="B8" s="59" t="s">
        <v>453</v>
      </c>
      <c r="C8" s="244" t="s">
        <v>112</v>
      </c>
      <c r="D8"/>
      <c r="E8"/>
    </row>
    <row r="9" spans="1:6" ht="31">
      <c r="A9" s="86">
        <v>1</v>
      </c>
      <c r="B9" s="44" t="s">
        <v>454</v>
      </c>
      <c r="C9" s="245">
        <v>69037054</v>
      </c>
      <c r="D9"/>
      <c r="E9"/>
    </row>
    <row r="10" spans="1:6" ht="26.5" customHeight="1">
      <c r="A10" s="86">
        <v>2</v>
      </c>
      <c r="B10" s="44" t="s">
        <v>455</v>
      </c>
      <c r="C10" s="246">
        <v>-109943.75813066667</v>
      </c>
      <c r="D10"/>
      <c r="E10"/>
    </row>
    <row r="11" spans="1:6" ht="60" customHeight="1">
      <c r="A11" s="87">
        <v>3</v>
      </c>
      <c r="B11" s="237" t="s">
        <v>456</v>
      </c>
      <c r="C11" s="267"/>
      <c r="D11"/>
      <c r="E11"/>
    </row>
    <row r="12" spans="1:6" ht="31">
      <c r="A12" s="86">
        <v>4</v>
      </c>
      <c r="B12" s="44" t="s">
        <v>457</v>
      </c>
      <c r="C12" s="247">
        <v>-7856706.5700547695</v>
      </c>
      <c r="D12"/>
      <c r="E12"/>
    </row>
    <row r="13" spans="1:6" ht="31">
      <c r="A13" s="86">
        <v>5</v>
      </c>
      <c r="B13" s="237" t="s">
        <v>458</v>
      </c>
      <c r="C13" s="267" t="s">
        <v>116</v>
      </c>
      <c r="D13"/>
      <c r="E13"/>
    </row>
    <row r="14" spans="1:6" ht="28" customHeight="1">
      <c r="A14" s="86">
        <v>6</v>
      </c>
      <c r="B14" s="44" t="s">
        <v>459</v>
      </c>
      <c r="C14" s="245">
        <v>2374642.50844055</v>
      </c>
      <c r="D14"/>
      <c r="E14"/>
      <c r="F14" s="88"/>
    </row>
    <row r="15" spans="1:6" ht="46.5">
      <c r="A15" s="87">
        <v>7</v>
      </c>
      <c r="B15" s="44" t="s">
        <v>460</v>
      </c>
      <c r="C15" s="248">
        <v>-65619.150116000004</v>
      </c>
      <c r="D15"/>
      <c r="E15"/>
      <c r="F15" s="36"/>
    </row>
    <row r="16" spans="1:6" ht="31">
      <c r="A16" s="86">
        <v>8</v>
      </c>
      <c r="B16" s="89" t="s">
        <v>461</v>
      </c>
      <c r="C16" s="249">
        <v>63379427.030139111</v>
      </c>
      <c r="D16"/>
      <c r="E16"/>
      <c r="F16" s="36"/>
    </row>
    <row r="17" spans="1:4" ht="15.5">
      <c r="A17" s="85"/>
      <c r="B17" s="85"/>
    </row>
    <row r="18" spans="1:4" ht="15.5">
      <c r="A18" s="85"/>
      <c r="B18" s="85" t="s">
        <v>462</v>
      </c>
    </row>
    <row r="19" spans="1:4" ht="15.5">
      <c r="A19" s="85"/>
      <c r="B19" s="85"/>
    </row>
    <row r="20" spans="1:4" ht="15.5">
      <c r="A20" s="85"/>
      <c r="B20" s="85"/>
      <c r="C20" s="85"/>
      <c r="D20" s="85"/>
    </row>
  </sheetData>
  <pageMargins left="0.7" right="0.7" top="0.75" bottom="0.75" header="0.3" footer="0.3"/>
  <pageSetup orientation="portrait" r:id="rId1"/>
  <headerFooter>
    <oddHeader>&amp;L&amp;"Calibri"&amp;10&amp;K000000Confidential&amp;1#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J38"/>
  <sheetViews>
    <sheetView showGridLines="0" zoomScale="80" zoomScaleNormal="80" workbookViewId="0">
      <selection activeCell="D2" sqref="D2"/>
    </sheetView>
  </sheetViews>
  <sheetFormatPr baseColWidth="10" defaultColWidth="11.54296875" defaultRowHeight="14"/>
  <cols>
    <col min="1" max="1" width="7.7265625" style="90" customWidth="1"/>
    <col min="2" max="2" width="94" style="90" customWidth="1"/>
    <col min="3" max="4" width="25" style="90" customWidth="1"/>
    <col min="5" max="16384" width="11.54296875" style="90"/>
  </cols>
  <sheetData>
    <row r="1" spans="1:6" s="58" customFormat="1" ht="20.25" customHeight="1">
      <c r="B1" s="24"/>
      <c r="C1" s="25"/>
      <c r="D1" s="25"/>
      <c r="F1" s="60"/>
    </row>
    <row r="2" spans="1:6" s="58" customFormat="1" ht="20.25" customHeight="1">
      <c r="B2" s="24"/>
      <c r="C2" s="25"/>
      <c r="D2" s="25"/>
      <c r="F2" s="60"/>
    </row>
    <row r="5" spans="1:6" s="23" customFormat="1" ht="20">
      <c r="A5" s="34"/>
      <c r="B5" s="34" t="s">
        <v>23</v>
      </c>
      <c r="C5" s="34"/>
      <c r="D5" s="34"/>
    </row>
    <row r="6" spans="1:6" ht="20">
      <c r="A6" s="34"/>
      <c r="B6" s="34"/>
      <c r="C6" s="34"/>
      <c r="D6" s="34"/>
    </row>
    <row r="7" spans="1:6" ht="15.5">
      <c r="A7" s="84"/>
      <c r="B7" s="59" t="s">
        <v>463</v>
      </c>
      <c r="C7" s="250" t="s">
        <v>109</v>
      </c>
      <c r="D7" s="250" t="s">
        <v>110</v>
      </c>
      <c r="E7"/>
    </row>
    <row r="8" spans="1:6" ht="15.5">
      <c r="A8" s="91"/>
      <c r="B8" s="70" t="s">
        <v>464</v>
      </c>
      <c r="C8" s="251" t="s">
        <v>112</v>
      </c>
      <c r="D8" s="251" t="s">
        <v>112</v>
      </c>
      <c r="E8"/>
    </row>
    <row r="9" spans="1:6" ht="15.5">
      <c r="A9" s="91">
        <v>1</v>
      </c>
      <c r="B9" s="44" t="s">
        <v>465</v>
      </c>
      <c r="C9" s="252">
        <v>57807721.879021339</v>
      </c>
      <c r="D9" s="245">
        <v>57036066</v>
      </c>
      <c r="E9"/>
    </row>
    <row r="10" spans="1:6" ht="15.5">
      <c r="A10" s="91">
        <v>2</v>
      </c>
      <c r="B10" s="44" t="s">
        <v>689</v>
      </c>
      <c r="C10" s="253">
        <v>-109943.758130667</v>
      </c>
      <c r="D10" s="369">
        <v>-119300</v>
      </c>
      <c r="E10" s="166"/>
    </row>
    <row r="11" spans="1:6" ht="15.5">
      <c r="A11" s="91">
        <v>3</v>
      </c>
      <c r="B11" s="44" t="s">
        <v>466</v>
      </c>
      <c r="C11" s="245">
        <f>+C9+C10</f>
        <v>57697778.12089067</v>
      </c>
      <c r="D11" s="245">
        <v>56916766</v>
      </c>
      <c r="E11"/>
    </row>
    <row r="12" spans="1:6" ht="15.5">
      <c r="A12" s="91"/>
      <c r="B12" s="70" t="s">
        <v>467</v>
      </c>
      <c r="C12" s="254"/>
      <c r="D12" s="255" t="s">
        <v>116</v>
      </c>
      <c r="E12"/>
    </row>
    <row r="13" spans="1:6" ht="31">
      <c r="A13" s="260">
        <v>4</v>
      </c>
      <c r="B13" s="44" t="s">
        <v>468</v>
      </c>
      <c r="C13" s="252">
        <v>3307006.8733442305</v>
      </c>
      <c r="D13" s="245">
        <v>3024595</v>
      </c>
      <c r="E13"/>
    </row>
    <row r="14" spans="1:6" ht="31">
      <c r="A14" s="91">
        <v>5</v>
      </c>
      <c r="B14" s="237" t="s">
        <v>469</v>
      </c>
      <c r="C14" s="261"/>
      <c r="D14" s="262" t="s">
        <v>116</v>
      </c>
      <c r="E14"/>
    </row>
    <row r="15" spans="1:6" ht="31">
      <c r="A15" s="91">
        <v>6</v>
      </c>
      <c r="B15" s="237" t="s">
        <v>470</v>
      </c>
      <c r="C15" s="261"/>
      <c r="D15" s="262" t="s">
        <v>116</v>
      </c>
      <c r="E15"/>
    </row>
    <row r="16" spans="1:6" ht="31">
      <c r="A16" s="91">
        <v>7</v>
      </c>
      <c r="B16" s="237" t="s">
        <v>471</v>
      </c>
      <c r="C16" s="261"/>
      <c r="D16" s="262" t="s">
        <v>116</v>
      </c>
      <c r="E16"/>
    </row>
    <row r="17" spans="1:16338" ht="15.5">
      <c r="A17" s="91">
        <v>8</v>
      </c>
      <c r="B17" s="237" t="s">
        <v>472</v>
      </c>
      <c r="C17" s="261"/>
      <c r="D17" s="262" t="s">
        <v>116</v>
      </c>
      <c r="E17"/>
    </row>
    <row r="18" spans="1:16338" ht="15.5">
      <c r="A18" s="91">
        <v>9</v>
      </c>
      <c r="B18" s="237" t="s">
        <v>473</v>
      </c>
      <c r="C18" s="261"/>
      <c r="D18" s="262" t="s">
        <v>116</v>
      </c>
      <c r="E18"/>
    </row>
    <row r="19" spans="1:16338" ht="31">
      <c r="A19" s="91">
        <v>10</v>
      </c>
      <c r="B19" s="237" t="s">
        <v>474</v>
      </c>
      <c r="C19" s="261"/>
      <c r="D19" s="262" t="s">
        <v>116</v>
      </c>
      <c r="E19"/>
    </row>
    <row r="20" spans="1:16338" ht="15.5">
      <c r="A20" s="91">
        <v>11</v>
      </c>
      <c r="B20" s="44" t="s">
        <v>475</v>
      </c>
      <c r="C20" s="252">
        <f>+C13</f>
        <v>3307006.8733442305</v>
      </c>
      <c r="D20" s="245">
        <v>3024595</v>
      </c>
      <c r="E20"/>
    </row>
    <row r="21" spans="1:16338" ht="15.5">
      <c r="A21" s="91"/>
      <c r="B21" s="70" t="s">
        <v>476</v>
      </c>
      <c r="C21" s="254"/>
      <c r="D21" s="255" t="s">
        <v>116</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row>
    <row r="22" spans="1:16338" ht="31">
      <c r="A22" s="91">
        <v>12</v>
      </c>
      <c r="B22" s="237" t="s">
        <v>477</v>
      </c>
      <c r="C22" s="261"/>
      <c r="D22" s="262" t="s">
        <v>116</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row>
    <row r="23" spans="1:16338" ht="31">
      <c r="A23" s="91">
        <v>13</v>
      </c>
      <c r="B23" s="237" t="s">
        <v>478</v>
      </c>
      <c r="C23" s="261"/>
      <c r="D23" s="262" t="s">
        <v>116</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row>
    <row r="24" spans="1:16338" ht="15.5">
      <c r="A24" s="91">
        <v>14</v>
      </c>
      <c r="B24" s="237" t="s">
        <v>479</v>
      </c>
      <c r="C24" s="261"/>
      <c r="D24" s="262" t="s">
        <v>116</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row>
    <row r="25" spans="1:16338" ht="15.5">
      <c r="A25" s="91">
        <v>15</v>
      </c>
      <c r="B25" s="237" t="s">
        <v>480</v>
      </c>
      <c r="C25" s="261"/>
      <c r="D25" s="262" t="s">
        <v>116</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row>
    <row r="26" spans="1:16338" ht="15.5">
      <c r="A26" s="91">
        <v>16</v>
      </c>
      <c r="B26" s="237" t="s">
        <v>481</v>
      </c>
      <c r="C26" s="261"/>
      <c r="D26" s="262" t="s">
        <v>116</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row>
    <row r="27" spans="1:16338" ht="15.5">
      <c r="A27" s="91"/>
      <c r="B27" s="70" t="s">
        <v>482</v>
      </c>
      <c r="C27" s="254"/>
      <c r="D27" s="255" t="s">
        <v>116</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row>
    <row r="28" spans="1:16338" ht="15.5">
      <c r="A28" s="91">
        <v>17</v>
      </c>
      <c r="B28" s="44" t="s">
        <v>483</v>
      </c>
      <c r="C28" s="252">
        <v>11554401.105934666</v>
      </c>
      <c r="D28" s="245">
        <v>11455715</v>
      </c>
      <c r="E28"/>
      <c r="F28"/>
      <c r="G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row>
    <row r="29" spans="1:16338" ht="15.5">
      <c r="A29" s="91">
        <v>18</v>
      </c>
      <c r="B29" s="44" t="s">
        <v>484</v>
      </c>
      <c r="C29" s="256">
        <v>-9179759.4392680004</v>
      </c>
      <c r="D29" s="253">
        <v>-9013929</v>
      </c>
      <c r="E29"/>
      <c r="F29"/>
      <c r="G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row>
    <row r="30" spans="1:16338" ht="15.5">
      <c r="A30" s="91">
        <v>19</v>
      </c>
      <c r="B30" s="44" t="s">
        <v>485</v>
      </c>
      <c r="C30" s="252">
        <v>2374641.666666666</v>
      </c>
      <c r="D30" s="252">
        <v>2441786</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row>
    <row r="31" spans="1:16338" ht="15.5">
      <c r="A31" s="91"/>
      <c r="B31" s="70" t="s">
        <v>486</v>
      </c>
      <c r="C31" s="254" t="s">
        <v>116</v>
      </c>
      <c r="D31" s="255" t="s">
        <v>116</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row>
    <row r="32" spans="1:16338" ht="15.5">
      <c r="A32" s="91">
        <v>20</v>
      </c>
      <c r="B32" s="44" t="s">
        <v>487</v>
      </c>
      <c r="C32" s="245">
        <v>4179036.7668923335</v>
      </c>
      <c r="D32" s="245">
        <v>4148758</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row>
    <row r="33" spans="1:16338" ht="15.5">
      <c r="A33" s="91">
        <v>21</v>
      </c>
      <c r="B33" s="44" t="s">
        <v>488</v>
      </c>
      <c r="C33" s="245">
        <v>63379426.660901561</v>
      </c>
      <c r="D33" s="245">
        <v>62383147</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row>
    <row r="34" spans="1:16338" ht="15.5">
      <c r="A34" s="91"/>
      <c r="B34" s="70" t="s">
        <v>489</v>
      </c>
      <c r="C34" s="257" t="s">
        <v>116</v>
      </c>
      <c r="D34" s="258" t="s">
        <v>116</v>
      </c>
      <c r="E34"/>
    </row>
    <row r="35" spans="1:16338" ht="15.5">
      <c r="A35" s="91">
        <v>22</v>
      </c>
      <c r="B35" s="44" t="s">
        <v>489</v>
      </c>
      <c r="C35" s="259">
        <v>6.5936802951080647E-2</v>
      </c>
      <c r="D35" s="259">
        <v>6.6500000000000004E-2</v>
      </c>
      <c r="E35"/>
    </row>
    <row r="36" spans="1:16338">
      <c r="C36" s="92"/>
      <c r="D36" s="92"/>
    </row>
    <row r="37" spans="1:16338" ht="15.5">
      <c r="B37" s="85" t="s">
        <v>462</v>
      </c>
      <c r="C37" s="93"/>
      <c r="D37" s="93"/>
    </row>
    <row r="38" spans="1:16338" ht="15.5">
      <c r="B38" s="345" t="s">
        <v>490</v>
      </c>
    </row>
  </sheetData>
  <pageMargins left="0.7" right="0.7" top="0.75" bottom="0.75" header="0.3" footer="0.3"/>
  <pageSetup orientation="portrait" r:id="rId1"/>
  <headerFooter>
    <oddHeader>&amp;L&amp;"Calibri"&amp;10&amp;K000000Confidential&amp;1#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vt:i4>
      </vt:variant>
    </vt:vector>
  </HeadingPairs>
  <TitlesOfParts>
    <vt:vector size="26" baseType="lpstr">
      <vt:lpstr>Indice</vt:lpstr>
      <vt:lpstr>Validaciones CMF</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Indice!Área_de_impresión</vt:lpstr>
      <vt:lpstr>'Tabla 1'!Área_de_impresión</vt:lpstr>
      <vt:lpstr>'Tabla 19'!Área_de_impresión</vt:lpstr>
      <vt:lpstr>'Tabla 2'!Área_de_impresión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Karina Prieto Lopez</dc:creator>
  <cp:keywords/>
  <dc:description/>
  <cp:lastModifiedBy>n670132</cp:lastModifiedBy>
  <cp:revision/>
  <cp:lastPrinted>2023-08-09T22:39:14Z</cp:lastPrinted>
  <dcterms:created xsi:type="dcterms:W3CDTF">2015-06-05T18:19:34Z</dcterms:created>
  <dcterms:modified xsi:type="dcterms:W3CDTF">2023-08-14T15:17:40Z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2023-08-14T15:17:40Z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8d050113-c353-4e8e-b3b1-57bcb697eb51</vt:lpwstr>
  </property>
  <property fmtid="{D5CDD505-2E9C-101B-9397-08002B2CF9AE}" pid="8" name="MSIP_Label_3c41c091-3cbc-4dba-8b59-ce62f19500db_ContentBits">
    <vt:lpwstr>1</vt:lpwstr>
  </property>
</Properties>
</file>